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junju\Desktop\"/>
    </mc:Choice>
  </mc:AlternateContent>
  <xr:revisionPtr revIDLastSave="0" documentId="13_ncr:1_{9C4859E0-7EEF-4685-9B9A-A9B1661EFFB1}" xr6:coauthVersionLast="43" xr6:coauthVersionMax="43" xr10:uidLastSave="{00000000-0000-0000-0000-000000000000}"/>
  <bookViews>
    <workbookView xWindow="80" yWindow="70" windowWidth="22540" windowHeight="14440" tabRatio="797" xr2:uid="{00000000-000D-0000-FFFF-FFFF00000000}"/>
  </bookViews>
  <sheets>
    <sheet name="案件管理" sheetId="2" r:id="rId1"/>
    <sheet name="まとめ" sheetId="3" r:id="rId2"/>
    <sheet name="個人別" sheetId="4" r:id="rId3"/>
    <sheet name="ポイントサイト毎獲得マイル数" sheetId="5" r:id="rId4"/>
    <sheet name="カテゴリ毎獲得マイル数" sheetId="6" r:id="rId5"/>
    <sheet name="ポイントサイトカテゴリ毎獲得マイル数" sheetId="7" r:id="rId6"/>
    <sheet name="【設定】" sheetId="1" r:id="rId7"/>
  </sheets>
  <definedNames>
    <definedName name="_xlnm._FilterDatabase" localSheetId="0" hidden="1">案件管理!$C$5:$L$307</definedName>
  </definedNames>
  <calcPr calcId="181029" iterateDelta="1E-4"/>
  <pivotCaches>
    <pivotCache cacheId="46" r:id="rId8"/>
  </pivotCaches>
</workbook>
</file>

<file path=xl/calcChain.xml><?xml version="1.0" encoding="utf-8"?>
<calcChain xmlns="http://schemas.openxmlformats.org/spreadsheetml/2006/main">
  <c r="D20" i="4" l="1"/>
  <c r="F6" i="4"/>
  <c r="B6" i="4"/>
  <c r="P6" i="4" s="1"/>
  <c r="B6" i="3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Z13" i="2"/>
  <c r="Y13" i="2"/>
  <c r="X13" i="2"/>
  <c r="W13" i="2"/>
  <c r="V13" i="2"/>
  <c r="U13" i="2"/>
  <c r="R13" i="2"/>
  <c r="Q13" i="2"/>
  <c r="P13" i="2"/>
  <c r="O13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Z6" i="2"/>
  <c r="X6" i="2"/>
  <c r="V6" i="2"/>
  <c r="T6" i="2"/>
  <c r="R6" i="2"/>
  <c r="P6" i="2"/>
  <c r="N6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L17" i="2"/>
  <c r="L16" i="2"/>
  <c r="L15" i="2"/>
  <c r="L14" i="2"/>
  <c r="L13" i="2"/>
  <c r="T13" i="2" s="1"/>
  <c r="L12" i="2"/>
  <c r="L11" i="2"/>
  <c r="L10" i="2"/>
  <c r="L9" i="2"/>
  <c r="L8" i="2"/>
  <c r="L7" i="2"/>
  <c r="L6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Q4" i="2"/>
  <c r="S4" i="2"/>
  <c r="Y4" i="2"/>
  <c r="W4" i="2"/>
  <c r="U4" i="2"/>
  <c r="Q6" i="2"/>
  <c r="S6" i="2"/>
  <c r="U6" i="2"/>
  <c r="W6" i="2"/>
  <c r="O6" i="2"/>
  <c r="M6" i="2"/>
  <c r="G4" i="4"/>
  <c r="D6" i="4" l="1"/>
  <c r="I6" i="4"/>
  <c r="M6" i="4"/>
  <c r="J6" i="4"/>
  <c r="N6" i="4"/>
  <c r="G6" i="4"/>
  <c r="K6" i="4"/>
  <c r="O6" i="4"/>
  <c r="C6" i="4"/>
  <c r="H6" i="4"/>
  <c r="L6" i="4"/>
  <c r="M13" i="2"/>
  <c r="S13" i="2"/>
  <c r="C6" i="3"/>
  <c r="E6" i="3" s="1"/>
  <c r="G6" i="3"/>
  <c r="D6" i="3"/>
  <c r="F6" i="3" s="1"/>
  <c r="N13" i="2"/>
  <c r="H6" i="3" s="1"/>
  <c r="A27" i="2"/>
  <c r="A28" i="2" s="1"/>
  <c r="A29" i="2" s="1"/>
  <c r="B27" i="2"/>
  <c r="B32" i="2"/>
  <c r="B31" i="2"/>
  <c r="B30" i="2"/>
  <c r="B29" i="2"/>
  <c r="B28" i="2"/>
  <c r="O4" i="4"/>
  <c r="M4" i="4"/>
  <c r="I4" i="4"/>
  <c r="K4" i="4"/>
  <c r="C20" i="4"/>
  <c r="C21" i="4"/>
  <c r="C22" i="4"/>
  <c r="C23" i="4"/>
  <c r="C24" i="4"/>
  <c r="C25" i="4"/>
  <c r="F25" i="4" l="1"/>
  <c r="D25" i="4"/>
  <c r="B25" i="4"/>
  <c r="F24" i="4"/>
  <c r="B24" i="4"/>
  <c r="F23" i="4"/>
  <c r="B23" i="4"/>
  <c r="F22" i="4"/>
  <c r="B22" i="4"/>
  <c r="F21" i="4"/>
  <c r="B21" i="4"/>
  <c r="F20" i="4"/>
  <c r="B20" i="4"/>
  <c r="F19" i="4"/>
  <c r="B19" i="4"/>
  <c r="C19" i="4" s="1"/>
  <c r="F18" i="4"/>
  <c r="B18" i="4"/>
  <c r="F17" i="4"/>
  <c r="B17" i="4"/>
  <c r="C17" i="4" s="1"/>
  <c r="F16" i="4"/>
  <c r="B16" i="4"/>
  <c r="F15" i="4"/>
  <c r="B15" i="4"/>
  <c r="C15" i="4" s="1"/>
  <c r="F14" i="4"/>
  <c r="B14" i="4"/>
  <c r="C14" i="4" s="1"/>
  <c r="F13" i="4"/>
  <c r="B13" i="4"/>
  <c r="C13" i="4" s="1"/>
  <c r="F12" i="4"/>
  <c r="B12" i="4"/>
  <c r="C12" i="4" s="1"/>
  <c r="F11" i="4"/>
  <c r="B11" i="4"/>
  <c r="C11" i="4" s="1"/>
  <c r="F10" i="4"/>
  <c r="B10" i="4"/>
  <c r="F9" i="4"/>
  <c r="B9" i="4"/>
  <c r="C9" i="4" s="1"/>
  <c r="F8" i="4"/>
  <c r="B8" i="4"/>
  <c r="F7" i="4"/>
  <c r="B7" i="4"/>
  <c r="F25" i="3"/>
  <c r="E25" i="3"/>
  <c r="D25" i="3"/>
  <c r="C25" i="3"/>
  <c r="H25" i="3"/>
  <c r="G25" i="3"/>
  <c r="B25" i="3"/>
  <c r="G24" i="3"/>
  <c r="B24" i="3"/>
  <c r="H24" i="3" s="1"/>
  <c r="B23" i="3"/>
  <c r="G23" i="3" s="1"/>
  <c r="B22" i="3"/>
  <c r="D22" i="3" s="1"/>
  <c r="F22" i="3" s="1"/>
  <c r="B21" i="3"/>
  <c r="C21" i="3" s="1"/>
  <c r="E21" i="3" s="1"/>
  <c r="G20" i="3"/>
  <c r="B20" i="3"/>
  <c r="H20" i="3" s="1"/>
  <c r="B19" i="3"/>
  <c r="G19" i="3" s="1"/>
  <c r="B18" i="3"/>
  <c r="B17" i="3"/>
  <c r="C17" i="3" s="1"/>
  <c r="E17" i="3" s="1"/>
  <c r="B16" i="3"/>
  <c r="B15" i="3"/>
  <c r="C15" i="3" s="1"/>
  <c r="E15" i="3" s="1"/>
  <c r="B14" i="3"/>
  <c r="B13" i="3"/>
  <c r="B12" i="3"/>
  <c r="B11" i="3"/>
  <c r="B10" i="3"/>
  <c r="B9" i="3"/>
  <c r="B8" i="3"/>
  <c r="B7" i="3"/>
  <c r="N307" i="2"/>
  <c r="M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Y6" i="2"/>
  <c r="B6" i="2"/>
  <c r="H7" i="4" l="1"/>
  <c r="G7" i="4"/>
  <c r="H18" i="3"/>
  <c r="C7" i="3"/>
  <c r="E7" i="3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H19" i="3"/>
  <c r="D19" i="4"/>
  <c r="C19" i="3"/>
  <c r="E19" i="3" s="1"/>
  <c r="D19" i="3"/>
  <c r="F19" i="3" s="1"/>
  <c r="H12" i="3"/>
  <c r="D22" i="4"/>
  <c r="D15" i="4"/>
  <c r="D24" i="4"/>
  <c r="J15" i="4"/>
  <c r="N15" i="4"/>
  <c r="G22" i="3"/>
  <c r="D18" i="4"/>
  <c r="H22" i="3"/>
  <c r="C22" i="3"/>
  <c r="E22" i="3" s="1"/>
  <c r="D23" i="4"/>
  <c r="D21" i="4"/>
  <c r="N10" i="4"/>
  <c r="L10" i="4"/>
  <c r="P10" i="4"/>
  <c r="J8" i="4"/>
  <c r="H10" i="4"/>
  <c r="O10" i="4"/>
  <c r="J10" i="4"/>
  <c r="N8" i="4"/>
  <c r="C20" i="3"/>
  <c r="E20" i="3" s="1"/>
  <c r="D21" i="3"/>
  <c r="F21" i="3" s="1"/>
  <c r="H23" i="3"/>
  <c r="C24" i="3"/>
  <c r="E24" i="3" s="1"/>
  <c r="D20" i="3"/>
  <c r="F20" i="3" s="1"/>
  <c r="C23" i="3"/>
  <c r="E23" i="3" s="1"/>
  <c r="D24" i="3"/>
  <c r="F24" i="3" s="1"/>
  <c r="H21" i="3"/>
  <c r="D23" i="3"/>
  <c r="F23" i="3" s="1"/>
  <c r="I16" i="4"/>
  <c r="H8" i="4"/>
  <c r="P8" i="4"/>
  <c r="C9" i="3"/>
  <c r="E9" i="3" s="1"/>
  <c r="L8" i="4"/>
  <c r="L7" i="4"/>
  <c r="P7" i="4"/>
  <c r="H8" i="3"/>
  <c r="I7" i="4"/>
  <c r="M7" i="4"/>
  <c r="N17" i="4"/>
  <c r="H9" i="4"/>
  <c r="P9" i="4"/>
  <c r="H16" i="3"/>
  <c r="H12" i="4"/>
  <c r="L12" i="4"/>
  <c r="P12" i="4"/>
  <c r="C18" i="3"/>
  <c r="E18" i="3" s="1"/>
  <c r="J13" i="4"/>
  <c r="N13" i="4"/>
  <c r="D18" i="3"/>
  <c r="F18" i="3" s="1"/>
  <c r="D7" i="4"/>
  <c r="L9" i="4"/>
  <c r="D17" i="3"/>
  <c r="F17" i="3" s="1"/>
  <c r="P18" i="4"/>
  <c r="N19" i="4"/>
  <c r="P20" i="4"/>
  <c r="N21" i="4"/>
  <c r="P22" i="4"/>
  <c r="N23" i="4"/>
  <c r="P24" i="4"/>
  <c r="N25" i="4"/>
  <c r="M9" i="4"/>
  <c r="J9" i="4"/>
  <c r="N9" i="4"/>
  <c r="H14" i="4"/>
  <c r="L14" i="4"/>
  <c r="P14" i="4"/>
  <c r="H17" i="3"/>
  <c r="D17" i="4"/>
  <c r="J7" i="4"/>
  <c r="N7" i="4"/>
  <c r="C18" i="4"/>
  <c r="C11" i="3"/>
  <c r="E11" i="3" s="1"/>
  <c r="M11" i="4"/>
  <c r="J11" i="4"/>
  <c r="N11" i="4"/>
  <c r="C10" i="4"/>
  <c r="D9" i="4"/>
  <c r="H9" i="3"/>
  <c r="D11" i="4"/>
  <c r="H11" i="4"/>
  <c r="L11" i="4"/>
  <c r="P11" i="4"/>
  <c r="C13" i="3"/>
  <c r="E13" i="3" s="1"/>
  <c r="M13" i="4"/>
  <c r="D7" i="3"/>
  <c r="F7" i="3" s="1"/>
  <c r="C10" i="3"/>
  <c r="E10" i="3" s="1"/>
  <c r="H10" i="3"/>
  <c r="G10" i="3"/>
  <c r="D10" i="3"/>
  <c r="F10" i="3" s="1"/>
  <c r="D13" i="3"/>
  <c r="F13" i="3" s="1"/>
  <c r="J12" i="4"/>
  <c r="N12" i="4"/>
  <c r="D13" i="4"/>
  <c r="H13" i="3"/>
  <c r="H13" i="4"/>
  <c r="L13" i="4"/>
  <c r="P13" i="4"/>
  <c r="D15" i="3"/>
  <c r="F15" i="3" s="1"/>
  <c r="O8" i="4"/>
  <c r="O11" i="4"/>
  <c r="O13" i="4"/>
  <c r="M15" i="4"/>
  <c r="G12" i="3"/>
  <c r="D9" i="3"/>
  <c r="F9" i="3" s="1"/>
  <c r="D11" i="3"/>
  <c r="F11" i="3" s="1"/>
  <c r="C14" i="3"/>
  <c r="E14" i="3" s="1"/>
  <c r="H14" i="3"/>
  <c r="G14" i="3"/>
  <c r="O7" i="4"/>
  <c r="O9" i="4"/>
  <c r="O12" i="4"/>
  <c r="O14" i="4"/>
  <c r="P16" i="4"/>
  <c r="D14" i="3"/>
  <c r="F14" i="3" s="1"/>
  <c r="H7" i="3"/>
  <c r="C8" i="3"/>
  <c r="E8" i="3" s="1"/>
  <c r="H11" i="3"/>
  <c r="C12" i="3"/>
  <c r="E12" i="3" s="1"/>
  <c r="H15" i="3"/>
  <c r="C16" i="3"/>
  <c r="E16" i="3" s="1"/>
  <c r="K7" i="4"/>
  <c r="D8" i="4"/>
  <c r="I8" i="4"/>
  <c r="M8" i="4"/>
  <c r="K9" i="4"/>
  <c r="D10" i="4"/>
  <c r="I10" i="4"/>
  <c r="M10" i="4"/>
  <c r="K11" i="4"/>
  <c r="D12" i="4"/>
  <c r="M12" i="4"/>
  <c r="K13" i="4"/>
  <c r="D14" i="4"/>
  <c r="M14" i="4"/>
  <c r="K15" i="4"/>
  <c r="O15" i="4"/>
  <c r="D16" i="4"/>
  <c r="M16" i="4"/>
  <c r="K17" i="4"/>
  <c r="O17" i="4"/>
  <c r="I18" i="4"/>
  <c r="M18" i="4"/>
  <c r="K19" i="4"/>
  <c r="O19" i="4"/>
  <c r="M20" i="4"/>
  <c r="K21" i="4"/>
  <c r="O21" i="4"/>
  <c r="M22" i="4"/>
  <c r="K23" i="4"/>
  <c r="O23" i="4"/>
  <c r="M24" i="4"/>
  <c r="K25" i="4"/>
  <c r="O25" i="4"/>
  <c r="D8" i="3"/>
  <c r="F8" i="3" s="1"/>
  <c r="D12" i="3"/>
  <c r="F12" i="3" s="1"/>
  <c r="D16" i="3"/>
  <c r="F16" i="3" s="1"/>
  <c r="J14" i="4"/>
  <c r="N14" i="4"/>
  <c r="H15" i="4"/>
  <c r="L15" i="4"/>
  <c r="P15" i="4"/>
  <c r="J16" i="4"/>
  <c r="N16" i="4"/>
  <c r="H17" i="4"/>
  <c r="L17" i="4"/>
  <c r="P17" i="4"/>
  <c r="J18" i="4"/>
  <c r="N18" i="4"/>
  <c r="H19" i="4"/>
  <c r="L19" i="4"/>
  <c r="P19" i="4"/>
  <c r="J20" i="4"/>
  <c r="N20" i="4"/>
  <c r="H21" i="4"/>
  <c r="L21" i="4"/>
  <c r="P21" i="4"/>
  <c r="J22" i="4"/>
  <c r="N22" i="4"/>
  <c r="H23" i="4"/>
  <c r="L23" i="4"/>
  <c r="P23" i="4"/>
  <c r="J24" i="4"/>
  <c r="N24" i="4"/>
  <c r="H25" i="4"/>
  <c r="L25" i="4"/>
  <c r="P25" i="4"/>
  <c r="G8" i="4"/>
  <c r="K8" i="4"/>
  <c r="K10" i="4"/>
  <c r="K12" i="4"/>
  <c r="K14" i="4"/>
  <c r="I15" i="4"/>
  <c r="G16" i="4"/>
  <c r="K16" i="4"/>
  <c r="O16" i="4"/>
  <c r="I17" i="4"/>
  <c r="M17" i="4"/>
  <c r="G18" i="4"/>
  <c r="K18" i="4"/>
  <c r="O18" i="4"/>
  <c r="M19" i="4"/>
  <c r="K20" i="4"/>
  <c r="O20" i="4"/>
  <c r="M21" i="4"/>
  <c r="K22" i="4"/>
  <c r="O22" i="4"/>
  <c r="M23" i="4"/>
  <c r="K24" i="4"/>
  <c r="O24" i="4"/>
  <c r="M25" i="4"/>
  <c r="H16" i="4"/>
  <c r="L16" i="4"/>
  <c r="J17" i="4"/>
  <c r="H18" i="4"/>
  <c r="L18" i="4"/>
  <c r="J19" i="4"/>
  <c r="H20" i="4"/>
  <c r="L20" i="4"/>
  <c r="J21" i="4"/>
  <c r="H22" i="4"/>
  <c r="L22" i="4"/>
  <c r="J23" i="4"/>
  <c r="H24" i="4"/>
  <c r="L24" i="4"/>
  <c r="J25" i="4"/>
  <c r="G18" i="3" l="1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G8" i="3"/>
  <c r="C8" i="4"/>
  <c r="C16" i="4"/>
  <c r="C7" i="4"/>
  <c r="E28" i="3"/>
  <c r="C28" i="3"/>
  <c r="F28" i="3"/>
  <c r="D28" i="3"/>
  <c r="G16" i="3"/>
  <c r="G17" i="3"/>
  <c r="G17" i="4"/>
  <c r="G15" i="4"/>
  <c r="I12" i="4"/>
  <c r="G13" i="4"/>
  <c r="I14" i="4"/>
  <c r="I13" i="4"/>
  <c r="I25" i="4"/>
  <c r="G14" i="4"/>
  <c r="G12" i="4"/>
  <c r="G11" i="4"/>
  <c r="G10" i="4"/>
  <c r="I9" i="4"/>
  <c r="I19" i="4"/>
  <c r="G21" i="3"/>
  <c r="I11" i="4"/>
  <c r="G9" i="4"/>
  <c r="G21" i="4"/>
  <c r="G22" i="4"/>
  <c r="I24" i="4"/>
  <c r="G24" i="4"/>
  <c r="G23" i="4"/>
  <c r="G25" i="4"/>
  <c r="I23" i="4"/>
  <c r="G20" i="4"/>
  <c r="I22" i="4"/>
  <c r="G19" i="4"/>
  <c r="I21" i="4"/>
  <c r="I20" i="4"/>
  <c r="L28" i="4"/>
  <c r="H28" i="4"/>
  <c r="P28" i="4"/>
  <c r="K28" i="4"/>
  <c r="M28" i="4"/>
  <c r="G13" i="3"/>
  <c r="J28" i="4"/>
  <c r="G9" i="3"/>
  <c r="O28" i="4"/>
  <c r="G11" i="3"/>
  <c r="D28" i="4"/>
  <c r="H28" i="3"/>
  <c r="G15" i="3"/>
  <c r="N28" i="4"/>
  <c r="G7" i="3"/>
  <c r="I28" i="4" l="1"/>
  <c r="G28" i="4"/>
  <c r="G28" i="3"/>
  <c r="C28" i="4"/>
</calcChain>
</file>

<file path=xl/sharedStrings.xml><?xml version="1.0" encoding="utf-8"?>
<sst xmlns="http://schemas.openxmlformats.org/spreadsheetml/2006/main" count="234" uniqueCount="96">
  <si>
    <t>必要に応じて、以下一覧を追加、削除、修正してください。</t>
  </si>
  <si>
    <t>No</t>
  </si>
  <si>
    <t>ポイントサイト</t>
  </si>
  <si>
    <t>カテゴリ</t>
  </si>
  <si>
    <t>申込者</t>
  </si>
  <si>
    <t>ハピタス</t>
  </si>
  <si>
    <t>クレカ</t>
  </si>
  <si>
    <t>ちょびリッチ</t>
  </si>
  <si>
    <t>FX</t>
  </si>
  <si>
    <t>ゲットマネー</t>
  </si>
  <si>
    <t>ポイントタウン</t>
  </si>
  <si>
    <t>ポイントインカム</t>
  </si>
  <si>
    <t>ファンくる</t>
  </si>
  <si>
    <t>モニター</t>
  </si>
  <si>
    <t>100%還元</t>
  </si>
  <si>
    <t>ドットマネー</t>
  </si>
  <si>
    <t>友達紹介</t>
  </si>
  <si>
    <t>その他</t>
  </si>
  <si>
    <t>げん玉</t>
  </si>
  <si>
    <t>ポイント二重取</t>
  </si>
  <si>
    <t>NO</t>
  </si>
  <si>
    <t>申込月</t>
  </si>
  <si>
    <t>申込日</t>
  </si>
  <si>
    <t>案件</t>
  </si>
  <si>
    <t>獲得ポイント</t>
  </si>
  <si>
    <t>判定</t>
  </si>
  <si>
    <t>円換算</t>
  </si>
  <si>
    <t>ANAマイル</t>
  </si>
  <si>
    <t>判定○</t>
  </si>
  <si>
    <t>判定中</t>
  </si>
  <si>
    <t>○</t>
  </si>
  <si>
    <t>ANAマイル換算</t>
  </si>
  <si>
    <t>ポイント計</t>
  </si>
  <si>
    <t>総獲得済</t>
  </si>
  <si>
    <t>※表のどこかを選択してAlt＋F5で最新情報に更新</t>
  </si>
  <si>
    <t>合計 / ANAマイル</t>
  </si>
  <si>
    <t>2016年02月</t>
  </si>
  <si>
    <t>2016年03月</t>
  </si>
  <si>
    <t>2016年04月</t>
  </si>
  <si>
    <t>2016年05月</t>
  </si>
  <si>
    <t>総計</t>
  </si>
  <si>
    <t>(空白)</t>
  </si>
  <si>
    <t>すぐたま</t>
    <phoneticPr fontId="10"/>
  </si>
  <si>
    <t>マスオ</t>
  </si>
  <si>
    <t>マスオ</t>
    <phoneticPr fontId="10"/>
  </si>
  <si>
    <t>サザエ</t>
  </si>
  <si>
    <t>サザエ</t>
    <phoneticPr fontId="10"/>
  </si>
  <si>
    <t>その他</t>
    <phoneticPr fontId="10"/>
  </si>
  <si>
    <t>モッピー</t>
  </si>
  <si>
    <t>モッピー</t>
    <phoneticPr fontId="10"/>
  </si>
  <si>
    <t>ライフメディア</t>
    <phoneticPr fontId="10"/>
  </si>
  <si>
    <t>ECナビ</t>
    <phoneticPr fontId="10"/>
  </si>
  <si>
    <t>i2iポイント</t>
    <phoneticPr fontId="10"/>
  </si>
  <si>
    <t>Gポイント</t>
    <phoneticPr fontId="10"/>
  </si>
  <si>
    <t>投資・保険</t>
    <rPh sb="0" eb="2">
      <t>トウシ</t>
    </rPh>
    <phoneticPr fontId="10"/>
  </si>
  <si>
    <t>資料請求</t>
    <rPh sb="0" eb="2">
      <t>シリョウ</t>
    </rPh>
    <rPh sb="2" eb="4">
      <t>セイキュウ</t>
    </rPh>
    <phoneticPr fontId="10"/>
  </si>
  <si>
    <t>会員登録</t>
  </si>
  <si>
    <t>会員登録</t>
    <rPh sb="0" eb="2">
      <t>カイイン</t>
    </rPh>
    <rPh sb="2" eb="4">
      <t>トウロク</t>
    </rPh>
    <phoneticPr fontId="10"/>
  </si>
  <si>
    <t>マイル還元率</t>
    <rPh sb="3" eb="5">
      <t>カンゲン</t>
    </rPh>
    <rPh sb="5" eb="6">
      <t>リツ</t>
    </rPh>
    <phoneticPr fontId="10"/>
  </si>
  <si>
    <t>ポイント倍率</t>
    <phoneticPr fontId="10"/>
  </si>
  <si>
    <t>現金換算</t>
    <rPh sb="0" eb="2">
      <t>ゲンキン</t>
    </rPh>
    <phoneticPr fontId="10"/>
  </si>
  <si>
    <t>ポイントまとめ</t>
    <phoneticPr fontId="10"/>
  </si>
  <si>
    <t>すぐたま</t>
  </si>
  <si>
    <t>エムアイカードプラスゴールド</t>
    <phoneticPr fontId="10"/>
  </si>
  <si>
    <t>行ラベル</t>
  </si>
  <si>
    <t>列ラベル</t>
  </si>
  <si>
    <t>×</t>
  </si>
  <si>
    <t>友達紹介</t>
    <rPh sb="0" eb="2">
      <t>トモダチ</t>
    </rPh>
    <rPh sb="2" eb="4">
      <t>ショウカイ</t>
    </rPh>
    <phoneticPr fontId="10"/>
  </si>
  <si>
    <t>【hulu】無料お試し登録</t>
    <phoneticPr fontId="10"/>
  </si>
  <si>
    <t>FXプライム</t>
    <phoneticPr fontId="10"/>
  </si>
  <si>
    <t xml:space="preserve">ANAカード(VISA) </t>
    <phoneticPr fontId="10"/>
  </si>
  <si>
    <t>【JFX】 MATRIX TRADER</t>
    <phoneticPr fontId="10"/>
  </si>
  <si>
    <t>ぐるなび新規会員登録</t>
    <phoneticPr fontId="10"/>
  </si>
  <si>
    <t>ランクボーナス</t>
    <phoneticPr fontId="10"/>
  </si>
  <si>
    <t>SBI FXトレード</t>
    <phoneticPr fontId="10"/>
  </si>
  <si>
    <t>三菱UFJニコス　VIASOカード</t>
    <phoneticPr fontId="10"/>
  </si>
  <si>
    <t>ハピタス堂書店</t>
    <phoneticPr fontId="10"/>
  </si>
  <si>
    <t>ぽい得サーチ</t>
    <rPh sb="2" eb="3">
      <t>トク</t>
    </rPh>
    <phoneticPr fontId="10"/>
  </si>
  <si>
    <t>https://poitoku.jp/</t>
    <phoneticPr fontId="10"/>
  </si>
  <si>
    <t>https://www.ana-mile-first.com/entry/linepointroute-nimocaroute</t>
    <phoneticPr fontId="10"/>
  </si>
  <si>
    <t>マイル交換ルート</t>
    <rPh sb="3" eb="5">
      <t>コウカン</t>
    </rPh>
    <phoneticPr fontId="10"/>
  </si>
  <si>
    <t>備考</t>
    <rPh sb="0" eb="2">
      <t>ビコウ</t>
    </rPh>
    <phoneticPr fontId="10"/>
  </si>
  <si>
    <t>2016年06月</t>
  </si>
  <si>
    <t>マイル</t>
    <phoneticPr fontId="10"/>
  </si>
  <si>
    <t>ポイント</t>
    <phoneticPr fontId="10"/>
  </si>
  <si>
    <t>未完了</t>
  </si>
  <si>
    <t>ポイントサイト毎獲得マイル数（「判定中」「未完了」を含む）</t>
    <rPh sb="21" eb="24">
      <t>ミカンリョウ</t>
    </rPh>
    <phoneticPr fontId="10"/>
  </si>
  <si>
    <t>カテゴリ毎獲得マイル数（「判定中」「未完了」を含む）</t>
    <phoneticPr fontId="10"/>
  </si>
  <si>
    <t>ポイントサイトカテゴリ毎獲得マイル数（「判定中」「未完了」を含む）</t>
    <phoneticPr fontId="10"/>
  </si>
  <si>
    <t>判定中、未完了</t>
    <rPh sb="4" eb="7">
      <t>ミカンリョウ</t>
    </rPh>
    <phoneticPr fontId="10"/>
  </si>
  <si>
    <t>判定中、未完了</t>
    <phoneticPr fontId="10"/>
  </si>
  <si>
    <t>1万通貨の取引</t>
    <rPh sb="1" eb="2">
      <t>マン</t>
    </rPh>
    <rPh sb="2" eb="4">
      <t>ツウカ</t>
    </rPh>
    <rPh sb="5" eb="7">
      <t>トリヒキ</t>
    </rPh>
    <phoneticPr fontId="10"/>
  </si>
  <si>
    <t>10万通貨の取引</t>
    <rPh sb="2" eb="3">
      <t>マン</t>
    </rPh>
    <rPh sb="3" eb="5">
      <t>ツウカ</t>
    </rPh>
    <rPh sb="6" eb="8">
      <t>トリヒキ</t>
    </rPh>
    <phoneticPr fontId="10"/>
  </si>
  <si>
    <t>5,000円の利用</t>
    <rPh sb="5" eb="6">
      <t>エン</t>
    </rPh>
    <rPh sb="7" eb="9">
      <t>リヨウ</t>
    </rPh>
    <phoneticPr fontId="10"/>
  </si>
  <si>
    <t>1万通貨の取引、入金中</t>
    <rPh sb="8" eb="10">
      <t>ニュウキン</t>
    </rPh>
    <rPh sb="10" eb="11">
      <t>チュウ</t>
    </rPh>
    <phoneticPr fontId="10"/>
  </si>
  <si>
    <t>個人別マイル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</si>
</sst>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;[Red]\-#,##0&quot;円&quot;"/>
    <numFmt numFmtId="177" formatCode="#,##0&quot;マイル&quot;;[Red]\-#,##0&quot;マイル&quot;"/>
    <numFmt numFmtId="178" formatCode="#,##0&quot;円&quot;"/>
    <numFmt numFmtId="179" formatCode="#,##0&quot;ポイント&quot;;[Red]\-#,##0&quot;ポイント&quot;"/>
    <numFmt numFmtId="180" formatCode="#,##0_ "/>
  </numFmts>
  <fonts count="15" x14ac:knownFonts="1">
    <font>
      <sz val="11"/>
      <color indexed="8"/>
      <name val="ＭＳ Ｐゴシック"/>
      <charset val="128"/>
    </font>
    <font>
      <b/>
      <u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8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7" fillId="0" borderId="0" xfId="0" applyFont="1">
      <alignment vertical="center"/>
    </xf>
    <xf numFmtId="38" fontId="3" fillId="2" borderId="1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0" borderId="4" xfId="0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0" fillId="0" borderId="5" xfId="0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4" borderId="1" xfId="0" applyFill="1" applyBorder="1">
      <alignment vertical="center"/>
    </xf>
    <xf numFmtId="0" fontId="9" fillId="0" borderId="2" xfId="0" applyFont="1" applyBorder="1" applyProtection="1">
      <alignment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9" fillId="0" borderId="3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9" fillId="0" borderId="5" xfId="0" applyFont="1" applyBorder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7" fillId="0" borderId="2" xfId="0" applyFont="1" applyBorder="1" applyProtection="1">
      <alignment vertical="center"/>
      <protection locked="0"/>
    </xf>
    <xf numFmtId="177" fontId="9" fillId="9" borderId="1" xfId="1" applyNumberFormat="1" applyFont="1" applyFill="1" applyBorder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>
      <alignment vertical="center"/>
    </xf>
    <xf numFmtId="38" fontId="9" fillId="6" borderId="1" xfId="1" applyFont="1" applyFill="1" applyBorder="1">
      <alignment vertical="center"/>
    </xf>
    <xf numFmtId="0" fontId="3" fillId="1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9" fontId="9" fillId="6" borderId="1" xfId="1" applyNumberFormat="1" applyFont="1" applyFill="1" applyBorder="1">
      <alignment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80" fontId="1" fillId="0" borderId="0" xfId="0" applyNumberFormat="1" applyFont="1">
      <alignment vertical="center"/>
    </xf>
    <xf numFmtId="180" fontId="0" fillId="0" borderId="0" xfId="0" applyNumberFormat="1">
      <alignment vertical="center"/>
    </xf>
    <xf numFmtId="180" fontId="0" fillId="0" borderId="0" xfId="0" pivotButton="1" applyNumberFormat="1">
      <alignment vertical="center"/>
    </xf>
    <xf numFmtId="180" fontId="0" fillId="0" borderId="0" xfId="0" applyNumberFormat="1" applyAlignment="1">
      <alignment horizontal="left" vertical="center"/>
    </xf>
    <xf numFmtId="0" fontId="12" fillId="0" borderId="0" xfId="2" applyAlignment="1">
      <alignment horizontal="left" vertical="center"/>
    </xf>
    <xf numFmtId="176" fontId="0" fillId="6" borderId="11" xfId="1" applyNumberFormat="1" applyFont="1" applyFill="1" applyBorder="1" applyAlignment="1">
      <alignment horizontal="right" vertical="center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  <protection locked="0"/>
    </xf>
    <xf numFmtId="38" fontId="3" fillId="0" borderId="10" xfId="1" applyFont="1" applyBorder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14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38" fontId="3" fillId="0" borderId="12" xfId="1" applyFont="1" applyBorder="1" applyProtection="1">
      <alignment vertical="center"/>
      <protection locked="0"/>
    </xf>
    <xf numFmtId="176" fontId="0" fillId="6" borderId="12" xfId="1" applyNumberFormat="1" applyFont="1" applyFill="1" applyBorder="1" applyAlignment="1">
      <alignment horizontal="right" vertical="center"/>
    </xf>
    <xf numFmtId="177" fontId="0" fillId="6" borderId="12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14" fontId="3" fillId="13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13" fillId="11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7" fontId="0" fillId="6" borderId="19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180" fontId="14" fillId="0" borderId="0" xfId="0" applyNumberFormat="1" applyFont="1">
      <alignment vertical="center"/>
    </xf>
    <xf numFmtId="0" fontId="7" fillId="14" borderId="1" xfId="0" applyFont="1" applyFill="1" applyBorder="1" applyAlignment="1">
      <alignment horizontal="center" vertical="center"/>
    </xf>
    <xf numFmtId="177" fontId="9" fillId="0" borderId="7" xfId="1" applyNumberFormat="1" applyFont="1" applyBorder="1">
      <alignment vertical="center"/>
    </xf>
    <xf numFmtId="177" fontId="9" fillId="0" borderId="8" xfId="1" applyNumberFormat="1" applyFont="1" applyBorder="1">
      <alignment vertical="center"/>
    </xf>
    <xf numFmtId="177" fontId="9" fillId="0" borderId="1" xfId="1" applyNumberFormat="1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1">
    <dxf>
      <font>
        <color theme="4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rgb="FFFFFFCC"/>
      </font>
    </dxf>
    <dxf>
      <font>
        <color rgb="FFCCECFF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fgColor indexed="10"/>
          <bgColor indexed="22"/>
        </patternFill>
      </fill>
    </dxf>
    <dxf>
      <fill>
        <patternFill>
          <bgColor theme="0" tint="-0.499984740745262"/>
        </patternFill>
      </fill>
    </dxf>
    <dxf>
      <fill>
        <patternFill>
          <fgColor indexed="10"/>
          <bgColor indexed="22"/>
        </patternFill>
      </fill>
    </dxf>
    <dxf>
      <fill>
        <patternFill>
          <bgColor theme="0" tint="-0.499984740745262"/>
        </patternFill>
      </fill>
    </dxf>
    <dxf>
      <fill>
        <patternFill>
          <fgColor indexed="10"/>
          <bgColor indexed="22"/>
        </patternFill>
      </fill>
    </dxf>
    <dxf>
      <fill>
        <patternFill>
          <bgColor theme="0" tint="-0.499984740745262"/>
        </patternFill>
      </fill>
    </dxf>
    <dxf>
      <fill>
        <patternFill>
          <fgColor indexed="10"/>
          <bgColor indexed="22"/>
        </patternFill>
      </fill>
    </dxf>
    <dxf>
      <fill>
        <patternFill>
          <bgColor theme="0" tint="-0.499984740745262"/>
        </patternFill>
      </fill>
    </dxf>
    <dxf>
      <fill>
        <patternFill>
          <fgColor indexed="10"/>
          <bgColor indexed="22"/>
        </patternFill>
      </fill>
    </dxf>
    <dxf>
      <fill>
        <patternFill>
          <bgColor theme="0" tint="-0.499984740745262"/>
        </patternFill>
      </fill>
    </dxf>
    <dxf>
      <fill>
        <patternFill>
          <fgColor indexed="10"/>
          <bgColor indexed="22"/>
        </patternFill>
      </fill>
    </dxf>
    <dxf>
      <fill>
        <patternFill>
          <bgColor theme="0" tint="-0.499984740745262"/>
        </patternFill>
      </fill>
    </dxf>
    <dxf>
      <fill>
        <patternFill>
          <fgColor indexed="10"/>
          <bgColor indexed="22"/>
        </patternFill>
      </fill>
    </dxf>
    <dxf>
      <font>
        <strike/>
      </font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</dxfs>
  <tableStyles count="0" defaultTableStyle="TableStyleMedium2" defaultPivotStyle="PivotStyleLight16"/>
  <colors>
    <mruColors>
      <color rgb="FFFFFFCC"/>
      <color rgb="FFCCECFF"/>
      <color rgb="FF99CCFF"/>
      <color rgb="FFFFCCFF"/>
      <color rgb="FF99FF99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佐藤純平" refreshedDate="43567.992752662038" createdVersion="6" refreshedVersion="6" minRefreshableVersion="3" recordCount="301" xr:uid="{F36FBAC3-0949-4408-ABE3-8F1C55615129}">
  <cacheSource type="worksheet">
    <worksheetSource ref="A5:L306" sheet="案件管理"/>
  </cacheSource>
  <cacheFields count="12">
    <cacheField name="NO" numFmtId="0">
      <sharedItems containsSemiMixedTypes="0" containsString="0" containsNumber="1" containsInteger="1" minValue="1" maxValue="300"/>
    </cacheField>
    <cacheField name="申込月" numFmtId="0">
      <sharedItems count="6">
        <s v="2016年02月"/>
        <s v="2016年03月"/>
        <s v="2016年04月"/>
        <s v="2016年05月"/>
        <s v="2016年06月"/>
        <s v=""/>
      </sharedItems>
    </cacheField>
    <cacheField name="申込日" numFmtId="14">
      <sharedItems containsNonDate="0" containsDate="1" containsString="0" containsBlank="1" minDate="2016-02-01T00:00:00" maxDate="2016-06-02T00:00:00"/>
    </cacheField>
    <cacheField name="申込者" numFmtId="14">
      <sharedItems containsBlank="1"/>
    </cacheField>
    <cacheField name="ポイントサイト" numFmtId="49">
      <sharedItems containsBlank="1" count="6">
        <s v="ハピタス"/>
        <s v="モッピー"/>
        <s v="ポイントタウン"/>
        <s v="ちょびリッチ"/>
        <s v="すぐたま"/>
        <m/>
      </sharedItems>
    </cacheField>
    <cacheField name="カテゴリ" numFmtId="49">
      <sharedItems containsBlank="1" count="7">
        <s v="その他"/>
        <s v="FX"/>
        <s v="クレカ"/>
        <s v="会員登録"/>
        <s v="ポイント二重取"/>
        <s v="友達紹介"/>
        <m/>
      </sharedItems>
    </cacheField>
    <cacheField name="案件" numFmtId="0">
      <sharedItems containsBlank="1"/>
    </cacheField>
    <cacheField name="獲得ポイント" numFmtId="38">
      <sharedItems containsString="0" containsBlank="1" containsNumber="1" containsInteger="1" minValue="25" maxValue="1000000"/>
    </cacheField>
    <cacheField name="判定" numFmtId="49">
      <sharedItems containsBlank="1"/>
    </cacheField>
    <cacheField name="備考" numFmtId="0">
      <sharedItems containsBlank="1"/>
    </cacheField>
    <cacheField name="円換算" numFmtId="176">
      <sharedItems containsMixedTypes="1" containsNumber="1" minValue="0" maxValue="13000"/>
    </cacheField>
    <cacheField name="ANAマイル" numFmtId="177">
      <sharedItems containsMixedTypes="1" containsNumber="1" minValue="0" maxValue="9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">
  <r>
    <n v="1"/>
    <x v="0"/>
    <d v="2016-02-01T00:00:00"/>
    <s v="マスオ"/>
    <x v="0"/>
    <x v="0"/>
    <s v="【hulu】無料お試し登録"/>
    <n v="505"/>
    <s v="○"/>
    <m/>
    <n v="505"/>
    <n v="409.05"/>
  </r>
  <r>
    <n v="2"/>
    <x v="1"/>
    <d v="2016-03-01T00:00:00"/>
    <s v="マスオ"/>
    <x v="1"/>
    <x v="1"/>
    <s v="FXプライム"/>
    <n v="9000"/>
    <s v="○"/>
    <s v="1万通貨の取引"/>
    <n v="9000"/>
    <n v="7290.0000000000009"/>
  </r>
  <r>
    <n v="3"/>
    <x v="1"/>
    <d v="2016-03-01T00:00:00"/>
    <s v="マスオ"/>
    <x v="2"/>
    <x v="2"/>
    <s v="ANAカード(VISA) "/>
    <n v="200000"/>
    <s v="○"/>
    <m/>
    <n v="10000"/>
    <n v="8100.0000000000009"/>
  </r>
  <r>
    <n v="4"/>
    <x v="2"/>
    <d v="2016-04-01T00:00:00"/>
    <s v="マスオ"/>
    <x v="3"/>
    <x v="1"/>
    <s v="【JFX】 MATRIX TRADER"/>
    <n v="24000"/>
    <s v="○"/>
    <s v="10万通貨の取引"/>
    <n v="12000"/>
    <n v="9720"/>
  </r>
  <r>
    <n v="5"/>
    <x v="2"/>
    <d v="2016-04-01T00:00:00"/>
    <s v="マスオ"/>
    <x v="0"/>
    <x v="3"/>
    <s v="ぐるなび新規会員登録"/>
    <n v="25"/>
    <s v="○"/>
    <m/>
    <n v="25"/>
    <n v="20.25"/>
  </r>
  <r>
    <n v="6"/>
    <x v="2"/>
    <d v="2016-04-01T00:00:00"/>
    <s v="マスオ"/>
    <x v="4"/>
    <x v="2"/>
    <s v="エムアイカードプラスゴールド"/>
    <n v="26000"/>
    <s v="○"/>
    <s v="5,000円の利用"/>
    <n v="13000"/>
    <n v="9100"/>
  </r>
  <r>
    <n v="7"/>
    <x v="2"/>
    <d v="2016-04-01T00:00:00"/>
    <s v="マスオ"/>
    <x v="0"/>
    <x v="0"/>
    <s v="ランクボーナス"/>
    <n v="90"/>
    <s v="○"/>
    <m/>
    <n v="90"/>
    <n v="72.900000000000006"/>
  </r>
  <r>
    <n v="8"/>
    <x v="2"/>
    <d v="2016-04-01T00:00:00"/>
    <s v="サザエ"/>
    <x v="0"/>
    <x v="1"/>
    <s v="SBI FXトレード"/>
    <n v="12000"/>
    <s v="未完了"/>
    <s v="1万通貨の取引、入金中"/>
    <n v="12000"/>
    <n v="9720"/>
  </r>
  <r>
    <n v="9"/>
    <x v="2"/>
    <d v="2016-04-01T00:00:00"/>
    <s v="サザエ"/>
    <x v="2"/>
    <x v="2"/>
    <s v="三菱UFJニコス　VIASOカード"/>
    <n v="240000"/>
    <s v="○"/>
    <m/>
    <n v="12000"/>
    <n v="9720"/>
  </r>
  <r>
    <n v="10"/>
    <x v="3"/>
    <d v="2016-05-01T00:00:00"/>
    <s v="サザエ"/>
    <x v="0"/>
    <x v="4"/>
    <s v="ハピタス堂書店"/>
    <n v="38"/>
    <s v="○"/>
    <m/>
    <n v="38"/>
    <n v="30.78"/>
  </r>
  <r>
    <n v="11"/>
    <x v="3"/>
    <d v="2016-05-01T00:00:00"/>
    <s v="サザエ"/>
    <x v="0"/>
    <x v="0"/>
    <s v="ランクボーナス"/>
    <n v="680"/>
    <s v="○"/>
    <m/>
    <n v="680"/>
    <n v="550.80000000000007"/>
  </r>
  <r>
    <n v="12"/>
    <x v="3"/>
    <d v="2016-05-01T00:00:00"/>
    <s v="サザエ"/>
    <x v="2"/>
    <x v="0"/>
    <s v="ランクボーナス"/>
    <n v="816"/>
    <s v="判定中"/>
    <m/>
    <n v="40.799999999999997"/>
    <n v="33.048000000000002"/>
  </r>
  <r>
    <n v="13"/>
    <x v="4"/>
    <d v="2016-06-01T00:00:00"/>
    <s v="マスオ"/>
    <x v="1"/>
    <x v="5"/>
    <s v="友達紹介"/>
    <n v="1000000"/>
    <s v="×"/>
    <m/>
    <n v="0"/>
    <n v="0"/>
  </r>
  <r>
    <n v="14"/>
    <x v="5"/>
    <m/>
    <m/>
    <x v="5"/>
    <x v="6"/>
    <m/>
    <m/>
    <m/>
    <m/>
    <s v=""/>
    <s v=""/>
  </r>
  <r>
    <n v="15"/>
    <x v="5"/>
    <m/>
    <m/>
    <x v="5"/>
    <x v="6"/>
    <m/>
    <m/>
    <m/>
    <m/>
    <s v=""/>
    <s v=""/>
  </r>
  <r>
    <n v="16"/>
    <x v="5"/>
    <m/>
    <m/>
    <x v="5"/>
    <x v="6"/>
    <m/>
    <m/>
    <m/>
    <m/>
    <s v=""/>
    <s v=""/>
  </r>
  <r>
    <n v="17"/>
    <x v="5"/>
    <m/>
    <m/>
    <x v="5"/>
    <x v="6"/>
    <m/>
    <m/>
    <m/>
    <m/>
    <s v=""/>
    <s v=""/>
  </r>
  <r>
    <n v="18"/>
    <x v="5"/>
    <m/>
    <m/>
    <x v="5"/>
    <x v="6"/>
    <m/>
    <m/>
    <m/>
    <m/>
    <s v=""/>
    <s v=""/>
  </r>
  <r>
    <n v="19"/>
    <x v="5"/>
    <m/>
    <m/>
    <x v="5"/>
    <x v="6"/>
    <m/>
    <m/>
    <m/>
    <m/>
    <s v=""/>
    <s v=""/>
  </r>
  <r>
    <n v="20"/>
    <x v="5"/>
    <m/>
    <m/>
    <x v="5"/>
    <x v="6"/>
    <m/>
    <m/>
    <m/>
    <m/>
    <s v=""/>
    <s v=""/>
  </r>
  <r>
    <n v="21"/>
    <x v="5"/>
    <m/>
    <m/>
    <x v="5"/>
    <x v="6"/>
    <m/>
    <m/>
    <m/>
    <m/>
    <s v=""/>
    <s v=""/>
  </r>
  <r>
    <n v="22"/>
    <x v="5"/>
    <m/>
    <m/>
    <x v="5"/>
    <x v="6"/>
    <m/>
    <m/>
    <m/>
    <m/>
    <s v=""/>
    <s v=""/>
  </r>
  <r>
    <n v="23"/>
    <x v="5"/>
    <m/>
    <m/>
    <x v="5"/>
    <x v="6"/>
    <m/>
    <m/>
    <m/>
    <m/>
    <s v=""/>
    <s v=""/>
  </r>
  <r>
    <n v="24"/>
    <x v="5"/>
    <m/>
    <m/>
    <x v="5"/>
    <x v="6"/>
    <m/>
    <m/>
    <m/>
    <m/>
    <s v=""/>
    <s v=""/>
  </r>
  <r>
    <n v="25"/>
    <x v="5"/>
    <m/>
    <m/>
    <x v="5"/>
    <x v="6"/>
    <m/>
    <m/>
    <m/>
    <m/>
    <s v=""/>
    <s v=""/>
  </r>
  <r>
    <n v="26"/>
    <x v="5"/>
    <m/>
    <m/>
    <x v="5"/>
    <x v="6"/>
    <m/>
    <m/>
    <m/>
    <m/>
    <s v=""/>
    <s v=""/>
  </r>
  <r>
    <n v="27"/>
    <x v="5"/>
    <m/>
    <m/>
    <x v="5"/>
    <x v="6"/>
    <m/>
    <m/>
    <m/>
    <m/>
    <s v=""/>
    <s v=""/>
  </r>
  <r>
    <n v="28"/>
    <x v="5"/>
    <m/>
    <m/>
    <x v="5"/>
    <x v="6"/>
    <m/>
    <m/>
    <m/>
    <m/>
    <s v=""/>
    <s v=""/>
  </r>
  <r>
    <n v="29"/>
    <x v="5"/>
    <m/>
    <m/>
    <x v="5"/>
    <x v="6"/>
    <m/>
    <m/>
    <m/>
    <m/>
    <s v=""/>
    <s v=""/>
  </r>
  <r>
    <n v="30"/>
    <x v="5"/>
    <m/>
    <m/>
    <x v="5"/>
    <x v="6"/>
    <m/>
    <m/>
    <m/>
    <m/>
    <s v=""/>
    <s v=""/>
  </r>
  <r>
    <n v="31"/>
    <x v="5"/>
    <m/>
    <m/>
    <x v="5"/>
    <x v="6"/>
    <m/>
    <m/>
    <m/>
    <m/>
    <s v=""/>
    <s v=""/>
  </r>
  <r>
    <n v="32"/>
    <x v="5"/>
    <m/>
    <m/>
    <x v="5"/>
    <x v="6"/>
    <m/>
    <m/>
    <m/>
    <m/>
    <s v=""/>
    <s v=""/>
  </r>
  <r>
    <n v="33"/>
    <x v="5"/>
    <m/>
    <m/>
    <x v="5"/>
    <x v="6"/>
    <m/>
    <m/>
    <m/>
    <m/>
    <s v=""/>
    <s v=""/>
  </r>
  <r>
    <n v="34"/>
    <x v="5"/>
    <m/>
    <m/>
    <x v="5"/>
    <x v="6"/>
    <m/>
    <m/>
    <m/>
    <m/>
    <s v=""/>
    <s v=""/>
  </r>
  <r>
    <n v="35"/>
    <x v="5"/>
    <m/>
    <m/>
    <x v="5"/>
    <x v="6"/>
    <m/>
    <m/>
    <m/>
    <m/>
    <s v=""/>
    <s v=""/>
  </r>
  <r>
    <n v="36"/>
    <x v="5"/>
    <m/>
    <m/>
    <x v="5"/>
    <x v="6"/>
    <m/>
    <m/>
    <m/>
    <m/>
    <s v=""/>
    <s v=""/>
  </r>
  <r>
    <n v="37"/>
    <x v="5"/>
    <m/>
    <m/>
    <x v="5"/>
    <x v="6"/>
    <m/>
    <m/>
    <m/>
    <m/>
    <s v=""/>
    <s v=""/>
  </r>
  <r>
    <n v="38"/>
    <x v="5"/>
    <m/>
    <m/>
    <x v="5"/>
    <x v="6"/>
    <m/>
    <m/>
    <m/>
    <m/>
    <s v=""/>
    <s v=""/>
  </r>
  <r>
    <n v="39"/>
    <x v="5"/>
    <m/>
    <m/>
    <x v="5"/>
    <x v="6"/>
    <m/>
    <m/>
    <m/>
    <m/>
    <s v=""/>
    <s v=""/>
  </r>
  <r>
    <n v="40"/>
    <x v="5"/>
    <m/>
    <m/>
    <x v="5"/>
    <x v="6"/>
    <m/>
    <m/>
    <m/>
    <m/>
    <s v=""/>
    <s v=""/>
  </r>
  <r>
    <n v="41"/>
    <x v="5"/>
    <m/>
    <m/>
    <x v="5"/>
    <x v="6"/>
    <m/>
    <m/>
    <m/>
    <m/>
    <s v=""/>
    <s v=""/>
  </r>
  <r>
    <n v="42"/>
    <x v="5"/>
    <m/>
    <m/>
    <x v="5"/>
    <x v="6"/>
    <m/>
    <m/>
    <m/>
    <m/>
    <s v=""/>
    <s v=""/>
  </r>
  <r>
    <n v="43"/>
    <x v="5"/>
    <m/>
    <m/>
    <x v="5"/>
    <x v="6"/>
    <m/>
    <m/>
    <m/>
    <m/>
    <s v=""/>
    <s v=""/>
  </r>
  <r>
    <n v="44"/>
    <x v="5"/>
    <m/>
    <m/>
    <x v="5"/>
    <x v="6"/>
    <m/>
    <m/>
    <m/>
    <m/>
    <s v=""/>
    <s v=""/>
  </r>
  <r>
    <n v="45"/>
    <x v="5"/>
    <m/>
    <m/>
    <x v="5"/>
    <x v="6"/>
    <m/>
    <m/>
    <m/>
    <m/>
    <s v=""/>
    <s v=""/>
  </r>
  <r>
    <n v="46"/>
    <x v="5"/>
    <m/>
    <m/>
    <x v="5"/>
    <x v="6"/>
    <m/>
    <m/>
    <m/>
    <m/>
    <s v=""/>
    <s v=""/>
  </r>
  <r>
    <n v="47"/>
    <x v="5"/>
    <m/>
    <m/>
    <x v="5"/>
    <x v="6"/>
    <m/>
    <m/>
    <m/>
    <m/>
    <s v=""/>
    <s v=""/>
  </r>
  <r>
    <n v="48"/>
    <x v="5"/>
    <m/>
    <m/>
    <x v="5"/>
    <x v="6"/>
    <m/>
    <m/>
    <m/>
    <m/>
    <s v=""/>
    <s v=""/>
  </r>
  <r>
    <n v="49"/>
    <x v="5"/>
    <m/>
    <m/>
    <x v="5"/>
    <x v="6"/>
    <m/>
    <m/>
    <m/>
    <m/>
    <s v=""/>
    <s v=""/>
  </r>
  <r>
    <n v="50"/>
    <x v="5"/>
    <m/>
    <m/>
    <x v="5"/>
    <x v="6"/>
    <m/>
    <m/>
    <m/>
    <m/>
    <s v=""/>
    <s v=""/>
  </r>
  <r>
    <n v="51"/>
    <x v="5"/>
    <m/>
    <m/>
    <x v="5"/>
    <x v="6"/>
    <m/>
    <m/>
    <m/>
    <m/>
    <s v=""/>
    <s v=""/>
  </r>
  <r>
    <n v="52"/>
    <x v="5"/>
    <m/>
    <m/>
    <x v="5"/>
    <x v="6"/>
    <m/>
    <m/>
    <m/>
    <m/>
    <s v=""/>
    <s v=""/>
  </r>
  <r>
    <n v="53"/>
    <x v="5"/>
    <m/>
    <m/>
    <x v="5"/>
    <x v="6"/>
    <m/>
    <m/>
    <m/>
    <m/>
    <s v=""/>
    <s v=""/>
  </r>
  <r>
    <n v="54"/>
    <x v="5"/>
    <m/>
    <m/>
    <x v="5"/>
    <x v="6"/>
    <m/>
    <m/>
    <m/>
    <m/>
    <s v=""/>
    <s v=""/>
  </r>
  <r>
    <n v="55"/>
    <x v="5"/>
    <m/>
    <m/>
    <x v="5"/>
    <x v="6"/>
    <m/>
    <m/>
    <m/>
    <m/>
    <s v=""/>
    <s v=""/>
  </r>
  <r>
    <n v="56"/>
    <x v="5"/>
    <m/>
    <m/>
    <x v="5"/>
    <x v="6"/>
    <m/>
    <m/>
    <m/>
    <m/>
    <s v=""/>
    <s v=""/>
  </r>
  <r>
    <n v="57"/>
    <x v="5"/>
    <m/>
    <m/>
    <x v="5"/>
    <x v="6"/>
    <m/>
    <m/>
    <m/>
    <m/>
    <s v=""/>
    <s v=""/>
  </r>
  <r>
    <n v="58"/>
    <x v="5"/>
    <m/>
    <m/>
    <x v="5"/>
    <x v="6"/>
    <m/>
    <m/>
    <m/>
    <m/>
    <s v=""/>
    <s v=""/>
  </r>
  <r>
    <n v="59"/>
    <x v="5"/>
    <m/>
    <m/>
    <x v="5"/>
    <x v="6"/>
    <m/>
    <m/>
    <m/>
    <m/>
    <s v=""/>
    <s v=""/>
  </r>
  <r>
    <n v="60"/>
    <x v="5"/>
    <m/>
    <m/>
    <x v="5"/>
    <x v="6"/>
    <m/>
    <m/>
    <m/>
    <m/>
    <s v=""/>
    <s v=""/>
  </r>
  <r>
    <n v="60"/>
    <x v="5"/>
    <m/>
    <m/>
    <x v="5"/>
    <x v="6"/>
    <m/>
    <m/>
    <m/>
    <m/>
    <s v=""/>
    <s v=""/>
  </r>
  <r>
    <n v="61"/>
    <x v="5"/>
    <m/>
    <m/>
    <x v="5"/>
    <x v="6"/>
    <m/>
    <m/>
    <m/>
    <m/>
    <s v=""/>
    <s v=""/>
  </r>
  <r>
    <n v="62"/>
    <x v="5"/>
    <m/>
    <m/>
    <x v="5"/>
    <x v="6"/>
    <m/>
    <m/>
    <m/>
    <m/>
    <s v=""/>
    <s v=""/>
  </r>
  <r>
    <n v="63"/>
    <x v="5"/>
    <m/>
    <m/>
    <x v="5"/>
    <x v="6"/>
    <m/>
    <m/>
    <m/>
    <m/>
    <s v=""/>
    <s v=""/>
  </r>
  <r>
    <n v="64"/>
    <x v="5"/>
    <m/>
    <m/>
    <x v="5"/>
    <x v="6"/>
    <m/>
    <m/>
    <m/>
    <m/>
    <s v=""/>
    <s v=""/>
  </r>
  <r>
    <n v="65"/>
    <x v="5"/>
    <m/>
    <m/>
    <x v="5"/>
    <x v="6"/>
    <m/>
    <m/>
    <m/>
    <m/>
    <s v=""/>
    <s v=""/>
  </r>
  <r>
    <n v="66"/>
    <x v="5"/>
    <m/>
    <m/>
    <x v="5"/>
    <x v="6"/>
    <m/>
    <m/>
    <m/>
    <m/>
    <s v=""/>
    <s v=""/>
  </r>
  <r>
    <n v="67"/>
    <x v="5"/>
    <m/>
    <m/>
    <x v="5"/>
    <x v="6"/>
    <m/>
    <m/>
    <m/>
    <m/>
    <s v=""/>
    <s v=""/>
  </r>
  <r>
    <n v="68"/>
    <x v="5"/>
    <m/>
    <m/>
    <x v="5"/>
    <x v="6"/>
    <m/>
    <m/>
    <m/>
    <m/>
    <s v=""/>
    <s v=""/>
  </r>
  <r>
    <n v="69"/>
    <x v="5"/>
    <m/>
    <m/>
    <x v="5"/>
    <x v="6"/>
    <m/>
    <m/>
    <m/>
    <m/>
    <s v=""/>
    <s v=""/>
  </r>
  <r>
    <n v="70"/>
    <x v="5"/>
    <m/>
    <m/>
    <x v="5"/>
    <x v="6"/>
    <m/>
    <m/>
    <m/>
    <m/>
    <s v=""/>
    <s v=""/>
  </r>
  <r>
    <n v="71"/>
    <x v="5"/>
    <m/>
    <m/>
    <x v="5"/>
    <x v="6"/>
    <m/>
    <m/>
    <m/>
    <m/>
    <s v=""/>
    <s v=""/>
  </r>
  <r>
    <n v="72"/>
    <x v="5"/>
    <m/>
    <m/>
    <x v="5"/>
    <x v="6"/>
    <m/>
    <m/>
    <m/>
    <m/>
    <s v=""/>
    <s v=""/>
  </r>
  <r>
    <n v="73"/>
    <x v="5"/>
    <m/>
    <m/>
    <x v="5"/>
    <x v="6"/>
    <m/>
    <m/>
    <m/>
    <m/>
    <s v=""/>
    <s v=""/>
  </r>
  <r>
    <n v="74"/>
    <x v="5"/>
    <m/>
    <m/>
    <x v="5"/>
    <x v="6"/>
    <m/>
    <m/>
    <m/>
    <m/>
    <s v=""/>
    <s v=""/>
  </r>
  <r>
    <n v="75"/>
    <x v="5"/>
    <m/>
    <m/>
    <x v="5"/>
    <x v="6"/>
    <m/>
    <m/>
    <m/>
    <m/>
    <s v=""/>
    <s v=""/>
  </r>
  <r>
    <n v="76"/>
    <x v="5"/>
    <m/>
    <m/>
    <x v="5"/>
    <x v="6"/>
    <m/>
    <m/>
    <m/>
    <m/>
    <s v=""/>
    <s v=""/>
  </r>
  <r>
    <n v="77"/>
    <x v="5"/>
    <m/>
    <m/>
    <x v="5"/>
    <x v="6"/>
    <m/>
    <m/>
    <m/>
    <m/>
    <s v=""/>
    <s v=""/>
  </r>
  <r>
    <n v="78"/>
    <x v="5"/>
    <m/>
    <m/>
    <x v="5"/>
    <x v="6"/>
    <m/>
    <m/>
    <m/>
    <m/>
    <s v=""/>
    <s v=""/>
  </r>
  <r>
    <n v="79"/>
    <x v="5"/>
    <m/>
    <m/>
    <x v="5"/>
    <x v="6"/>
    <m/>
    <m/>
    <m/>
    <m/>
    <s v=""/>
    <s v=""/>
  </r>
  <r>
    <n v="80"/>
    <x v="5"/>
    <m/>
    <m/>
    <x v="5"/>
    <x v="6"/>
    <m/>
    <m/>
    <m/>
    <m/>
    <s v=""/>
    <s v=""/>
  </r>
  <r>
    <n v="81"/>
    <x v="5"/>
    <m/>
    <m/>
    <x v="5"/>
    <x v="6"/>
    <m/>
    <m/>
    <m/>
    <m/>
    <s v=""/>
    <s v=""/>
  </r>
  <r>
    <n v="82"/>
    <x v="5"/>
    <m/>
    <m/>
    <x v="5"/>
    <x v="6"/>
    <m/>
    <m/>
    <m/>
    <m/>
    <s v=""/>
    <s v=""/>
  </r>
  <r>
    <n v="83"/>
    <x v="5"/>
    <m/>
    <m/>
    <x v="5"/>
    <x v="6"/>
    <m/>
    <m/>
    <m/>
    <m/>
    <s v=""/>
    <s v=""/>
  </r>
  <r>
    <n v="84"/>
    <x v="5"/>
    <m/>
    <m/>
    <x v="5"/>
    <x v="6"/>
    <m/>
    <m/>
    <m/>
    <m/>
    <s v=""/>
    <s v=""/>
  </r>
  <r>
    <n v="85"/>
    <x v="5"/>
    <m/>
    <m/>
    <x v="5"/>
    <x v="6"/>
    <m/>
    <m/>
    <m/>
    <m/>
    <s v=""/>
    <s v=""/>
  </r>
  <r>
    <n v="86"/>
    <x v="5"/>
    <m/>
    <m/>
    <x v="5"/>
    <x v="6"/>
    <m/>
    <m/>
    <m/>
    <m/>
    <s v=""/>
    <s v=""/>
  </r>
  <r>
    <n v="87"/>
    <x v="5"/>
    <m/>
    <m/>
    <x v="5"/>
    <x v="6"/>
    <m/>
    <m/>
    <m/>
    <m/>
    <s v=""/>
    <s v=""/>
  </r>
  <r>
    <n v="88"/>
    <x v="5"/>
    <m/>
    <m/>
    <x v="5"/>
    <x v="6"/>
    <m/>
    <m/>
    <m/>
    <m/>
    <s v=""/>
    <s v=""/>
  </r>
  <r>
    <n v="89"/>
    <x v="5"/>
    <m/>
    <m/>
    <x v="5"/>
    <x v="6"/>
    <m/>
    <m/>
    <m/>
    <m/>
    <s v=""/>
    <s v=""/>
  </r>
  <r>
    <n v="90"/>
    <x v="5"/>
    <m/>
    <m/>
    <x v="5"/>
    <x v="6"/>
    <m/>
    <m/>
    <m/>
    <m/>
    <s v=""/>
    <s v=""/>
  </r>
  <r>
    <n v="91"/>
    <x v="5"/>
    <m/>
    <m/>
    <x v="5"/>
    <x v="6"/>
    <m/>
    <m/>
    <m/>
    <m/>
    <s v=""/>
    <s v=""/>
  </r>
  <r>
    <n v="92"/>
    <x v="5"/>
    <m/>
    <m/>
    <x v="5"/>
    <x v="6"/>
    <m/>
    <m/>
    <m/>
    <m/>
    <s v=""/>
    <s v=""/>
  </r>
  <r>
    <n v="93"/>
    <x v="5"/>
    <m/>
    <m/>
    <x v="5"/>
    <x v="6"/>
    <m/>
    <m/>
    <m/>
    <m/>
    <s v=""/>
    <s v=""/>
  </r>
  <r>
    <n v="94"/>
    <x v="5"/>
    <m/>
    <m/>
    <x v="5"/>
    <x v="6"/>
    <m/>
    <m/>
    <m/>
    <m/>
    <s v=""/>
    <s v=""/>
  </r>
  <r>
    <n v="95"/>
    <x v="5"/>
    <m/>
    <m/>
    <x v="5"/>
    <x v="6"/>
    <m/>
    <m/>
    <m/>
    <m/>
    <s v=""/>
    <s v=""/>
  </r>
  <r>
    <n v="96"/>
    <x v="5"/>
    <m/>
    <m/>
    <x v="5"/>
    <x v="6"/>
    <m/>
    <m/>
    <m/>
    <m/>
    <s v=""/>
    <s v=""/>
  </r>
  <r>
    <n v="97"/>
    <x v="5"/>
    <m/>
    <m/>
    <x v="5"/>
    <x v="6"/>
    <m/>
    <m/>
    <m/>
    <m/>
    <s v=""/>
    <s v=""/>
  </r>
  <r>
    <n v="98"/>
    <x v="5"/>
    <m/>
    <m/>
    <x v="5"/>
    <x v="6"/>
    <m/>
    <m/>
    <m/>
    <m/>
    <s v=""/>
    <s v=""/>
  </r>
  <r>
    <n v="99"/>
    <x v="5"/>
    <m/>
    <m/>
    <x v="5"/>
    <x v="6"/>
    <m/>
    <m/>
    <m/>
    <m/>
    <s v=""/>
    <s v=""/>
  </r>
  <r>
    <n v="100"/>
    <x v="5"/>
    <m/>
    <m/>
    <x v="5"/>
    <x v="6"/>
    <m/>
    <m/>
    <m/>
    <m/>
    <s v=""/>
    <s v=""/>
  </r>
  <r>
    <n v="101"/>
    <x v="5"/>
    <m/>
    <m/>
    <x v="5"/>
    <x v="6"/>
    <m/>
    <m/>
    <m/>
    <m/>
    <s v=""/>
    <s v=""/>
  </r>
  <r>
    <n v="102"/>
    <x v="5"/>
    <m/>
    <m/>
    <x v="5"/>
    <x v="6"/>
    <m/>
    <m/>
    <m/>
    <m/>
    <s v=""/>
    <s v=""/>
  </r>
  <r>
    <n v="103"/>
    <x v="5"/>
    <m/>
    <m/>
    <x v="5"/>
    <x v="6"/>
    <m/>
    <m/>
    <m/>
    <m/>
    <s v=""/>
    <s v=""/>
  </r>
  <r>
    <n v="104"/>
    <x v="5"/>
    <m/>
    <m/>
    <x v="5"/>
    <x v="6"/>
    <m/>
    <m/>
    <m/>
    <m/>
    <s v=""/>
    <s v=""/>
  </r>
  <r>
    <n v="105"/>
    <x v="5"/>
    <m/>
    <m/>
    <x v="5"/>
    <x v="6"/>
    <m/>
    <m/>
    <m/>
    <m/>
    <s v=""/>
    <s v=""/>
  </r>
  <r>
    <n v="106"/>
    <x v="5"/>
    <m/>
    <m/>
    <x v="5"/>
    <x v="6"/>
    <m/>
    <m/>
    <m/>
    <m/>
    <s v=""/>
    <s v=""/>
  </r>
  <r>
    <n v="107"/>
    <x v="5"/>
    <m/>
    <m/>
    <x v="5"/>
    <x v="6"/>
    <m/>
    <m/>
    <m/>
    <m/>
    <s v=""/>
    <s v=""/>
  </r>
  <r>
    <n v="108"/>
    <x v="5"/>
    <m/>
    <m/>
    <x v="5"/>
    <x v="6"/>
    <m/>
    <m/>
    <m/>
    <m/>
    <s v=""/>
    <s v=""/>
  </r>
  <r>
    <n v="109"/>
    <x v="5"/>
    <m/>
    <m/>
    <x v="5"/>
    <x v="6"/>
    <m/>
    <m/>
    <m/>
    <m/>
    <s v=""/>
    <s v=""/>
  </r>
  <r>
    <n v="110"/>
    <x v="5"/>
    <m/>
    <m/>
    <x v="5"/>
    <x v="6"/>
    <m/>
    <m/>
    <m/>
    <m/>
    <s v=""/>
    <s v=""/>
  </r>
  <r>
    <n v="111"/>
    <x v="5"/>
    <m/>
    <m/>
    <x v="5"/>
    <x v="6"/>
    <m/>
    <m/>
    <m/>
    <m/>
    <s v=""/>
    <s v=""/>
  </r>
  <r>
    <n v="112"/>
    <x v="5"/>
    <m/>
    <m/>
    <x v="5"/>
    <x v="6"/>
    <m/>
    <m/>
    <m/>
    <m/>
    <s v=""/>
    <s v=""/>
  </r>
  <r>
    <n v="113"/>
    <x v="5"/>
    <m/>
    <m/>
    <x v="5"/>
    <x v="6"/>
    <m/>
    <m/>
    <m/>
    <m/>
    <s v=""/>
    <s v=""/>
  </r>
  <r>
    <n v="114"/>
    <x v="5"/>
    <m/>
    <m/>
    <x v="5"/>
    <x v="6"/>
    <m/>
    <m/>
    <m/>
    <m/>
    <s v=""/>
    <s v=""/>
  </r>
  <r>
    <n v="115"/>
    <x v="5"/>
    <m/>
    <m/>
    <x v="5"/>
    <x v="6"/>
    <m/>
    <m/>
    <m/>
    <m/>
    <s v=""/>
    <s v=""/>
  </r>
  <r>
    <n v="116"/>
    <x v="5"/>
    <m/>
    <m/>
    <x v="5"/>
    <x v="6"/>
    <m/>
    <m/>
    <m/>
    <m/>
    <s v=""/>
    <s v=""/>
  </r>
  <r>
    <n v="117"/>
    <x v="5"/>
    <m/>
    <m/>
    <x v="5"/>
    <x v="6"/>
    <m/>
    <m/>
    <m/>
    <m/>
    <s v=""/>
    <s v=""/>
  </r>
  <r>
    <n v="118"/>
    <x v="5"/>
    <m/>
    <m/>
    <x v="5"/>
    <x v="6"/>
    <m/>
    <m/>
    <m/>
    <m/>
    <s v=""/>
    <s v=""/>
  </r>
  <r>
    <n v="119"/>
    <x v="5"/>
    <m/>
    <m/>
    <x v="5"/>
    <x v="6"/>
    <m/>
    <m/>
    <m/>
    <m/>
    <s v=""/>
    <s v=""/>
  </r>
  <r>
    <n v="120"/>
    <x v="5"/>
    <m/>
    <m/>
    <x v="5"/>
    <x v="6"/>
    <m/>
    <m/>
    <m/>
    <m/>
    <s v=""/>
    <s v=""/>
  </r>
  <r>
    <n v="121"/>
    <x v="5"/>
    <m/>
    <m/>
    <x v="5"/>
    <x v="6"/>
    <m/>
    <m/>
    <m/>
    <m/>
    <s v=""/>
    <s v=""/>
  </r>
  <r>
    <n v="122"/>
    <x v="5"/>
    <m/>
    <m/>
    <x v="5"/>
    <x v="6"/>
    <m/>
    <m/>
    <m/>
    <m/>
    <s v=""/>
    <s v=""/>
  </r>
  <r>
    <n v="123"/>
    <x v="5"/>
    <m/>
    <m/>
    <x v="5"/>
    <x v="6"/>
    <m/>
    <m/>
    <m/>
    <m/>
    <s v=""/>
    <s v=""/>
  </r>
  <r>
    <n v="124"/>
    <x v="5"/>
    <m/>
    <m/>
    <x v="5"/>
    <x v="6"/>
    <m/>
    <m/>
    <m/>
    <m/>
    <s v=""/>
    <s v=""/>
  </r>
  <r>
    <n v="125"/>
    <x v="5"/>
    <m/>
    <m/>
    <x v="5"/>
    <x v="6"/>
    <m/>
    <m/>
    <m/>
    <m/>
    <s v=""/>
    <s v=""/>
  </r>
  <r>
    <n v="126"/>
    <x v="5"/>
    <m/>
    <m/>
    <x v="5"/>
    <x v="6"/>
    <m/>
    <m/>
    <m/>
    <m/>
    <s v=""/>
    <s v=""/>
  </r>
  <r>
    <n v="127"/>
    <x v="5"/>
    <m/>
    <m/>
    <x v="5"/>
    <x v="6"/>
    <m/>
    <m/>
    <m/>
    <m/>
    <s v=""/>
    <s v=""/>
  </r>
  <r>
    <n v="128"/>
    <x v="5"/>
    <m/>
    <m/>
    <x v="5"/>
    <x v="6"/>
    <m/>
    <m/>
    <m/>
    <m/>
    <s v=""/>
    <s v=""/>
  </r>
  <r>
    <n v="129"/>
    <x v="5"/>
    <m/>
    <m/>
    <x v="5"/>
    <x v="6"/>
    <m/>
    <m/>
    <m/>
    <m/>
    <s v=""/>
    <s v=""/>
  </r>
  <r>
    <n v="130"/>
    <x v="5"/>
    <m/>
    <m/>
    <x v="5"/>
    <x v="6"/>
    <m/>
    <m/>
    <m/>
    <m/>
    <s v=""/>
    <s v=""/>
  </r>
  <r>
    <n v="131"/>
    <x v="5"/>
    <m/>
    <m/>
    <x v="5"/>
    <x v="6"/>
    <m/>
    <m/>
    <m/>
    <m/>
    <s v=""/>
    <s v=""/>
  </r>
  <r>
    <n v="132"/>
    <x v="5"/>
    <m/>
    <m/>
    <x v="5"/>
    <x v="6"/>
    <m/>
    <m/>
    <m/>
    <m/>
    <s v=""/>
    <s v=""/>
  </r>
  <r>
    <n v="133"/>
    <x v="5"/>
    <m/>
    <m/>
    <x v="5"/>
    <x v="6"/>
    <m/>
    <m/>
    <m/>
    <m/>
    <s v=""/>
    <s v=""/>
  </r>
  <r>
    <n v="134"/>
    <x v="5"/>
    <m/>
    <m/>
    <x v="5"/>
    <x v="6"/>
    <m/>
    <m/>
    <m/>
    <m/>
    <s v=""/>
    <s v=""/>
  </r>
  <r>
    <n v="135"/>
    <x v="5"/>
    <m/>
    <m/>
    <x v="5"/>
    <x v="6"/>
    <m/>
    <m/>
    <m/>
    <m/>
    <s v=""/>
    <s v=""/>
  </r>
  <r>
    <n v="136"/>
    <x v="5"/>
    <m/>
    <m/>
    <x v="5"/>
    <x v="6"/>
    <m/>
    <m/>
    <m/>
    <m/>
    <s v=""/>
    <s v=""/>
  </r>
  <r>
    <n v="137"/>
    <x v="5"/>
    <m/>
    <m/>
    <x v="5"/>
    <x v="6"/>
    <m/>
    <m/>
    <m/>
    <m/>
    <s v=""/>
    <s v=""/>
  </r>
  <r>
    <n v="138"/>
    <x v="5"/>
    <m/>
    <m/>
    <x v="5"/>
    <x v="6"/>
    <m/>
    <m/>
    <m/>
    <m/>
    <s v=""/>
    <s v=""/>
  </r>
  <r>
    <n v="139"/>
    <x v="5"/>
    <m/>
    <m/>
    <x v="5"/>
    <x v="6"/>
    <m/>
    <m/>
    <m/>
    <m/>
    <s v=""/>
    <s v=""/>
  </r>
  <r>
    <n v="140"/>
    <x v="5"/>
    <m/>
    <m/>
    <x v="5"/>
    <x v="6"/>
    <m/>
    <m/>
    <m/>
    <m/>
    <s v=""/>
    <s v=""/>
  </r>
  <r>
    <n v="141"/>
    <x v="5"/>
    <m/>
    <m/>
    <x v="5"/>
    <x v="6"/>
    <m/>
    <m/>
    <m/>
    <m/>
    <s v=""/>
    <s v=""/>
  </r>
  <r>
    <n v="142"/>
    <x v="5"/>
    <m/>
    <m/>
    <x v="5"/>
    <x v="6"/>
    <m/>
    <m/>
    <m/>
    <m/>
    <s v=""/>
    <s v=""/>
  </r>
  <r>
    <n v="143"/>
    <x v="5"/>
    <m/>
    <m/>
    <x v="5"/>
    <x v="6"/>
    <m/>
    <m/>
    <m/>
    <m/>
    <s v=""/>
    <s v=""/>
  </r>
  <r>
    <n v="144"/>
    <x v="5"/>
    <m/>
    <m/>
    <x v="5"/>
    <x v="6"/>
    <m/>
    <m/>
    <m/>
    <m/>
    <s v=""/>
    <s v=""/>
  </r>
  <r>
    <n v="145"/>
    <x v="5"/>
    <m/>
    <m/>
    <x v="5"/>
    <x v="6"/>
    <m/>
    <m/>
    <m/>
    <m/>
    <s v=""/>
    <s v=""/>
  </r>
  <r>
    <n v="146"/>
    <x v="5"/>
    <m/>
    <m/>
    <x v="5"/>
    <x v="6"/>
    <m/>
    <m/>
    <m/>
    <m/>
    <s v=""/>
    <s v=""/>
  </r>
  <r>
    <n v="147"/>
    <x v="5"/>
    <m/>
    <m/>
    <x v="5"/>
    <x v="6"/>
    <m/>
    <m/>
    <m/>
    <m/>
    <s v=""/>
    <s v=""/>
  </r>
  <r>
    <n v="148"/>
    <x v="5"/>
    <m/>
    <m/>
    <x v="5"/>
    <x v="6"/>
    <m/>
    <m/>
    <m/>
    <m/>
    <s v=""/>
    <s v=""/>
  </r>
  <r>
    <n v="149"/>
    <x v="5"/>
    <m/>
    <m/>
    <x v="5"/>
    <x v="6"/>
    <m/>
    <m/>
    <m/>
    <m/>
    <s v=""/>
    <s v=""/>
  </r>
  <r>
    <n v="150"/>
    <x v="5"/>
    <m/>
    <m/>
    <x v="5"/>
    <x v="6"/>
    <m/>
    <m/>
    <m/>
    <m/>
    <s v=""/>
    <s v=""/>
  </r>
  <r>
    <n v="151"/>
    <x v="5"/>
    <m/>
    <m/>
    <x v="5"/>
    <x v="6"/>
    <m/>
    <m/>
    <m/>
    <m/>
    <s v=""/>
    <s v=""/>
  </r>
  <r>
    <n v="152"/>
    <x v="5"/>
    <m/>
    <m/>
    <x v="5"/>
    <x v="6"/>
    <m/>
    <m/>
    <m/>
    <m/>
    <s v=""/>
    <s v=""/>
  </r>
  <r>
    <n v="153"/>
    <x v="5"/>
    <m/>
    <m/>
    <x v="5"/>
    <x v="6"/>
    <m/>
    <m/>
    <m/>
    <m/>
    <s v=""/>
    <s v=""/>
  </r>
  <r>
    <n v="154"/>
    <x v="5"/>
    <m/>
    <m/>
    <x v="5"/>
    <x v="6"/>
    <m/>
    <m/>
    <m/>
    <m/>
    <s v=""/>
    <s v=""/>
  </r>
  <r>
    <n v="155"/>
    <x v="5"/>
    <m/>
    <m/>
    <x v="5"/>
    <x v="6"/>
    <m/>
    <m/>
    <m/>
    <m/>
    <s v=""/>
    <s v=""/>
  </r>
  <r>
    <n v="156"/>
    <x v="5"/>
    <m/>
    <m/>
    <x v="5"/>
    <x v="6"/>
    <m/>
    <m/>
    <m/>
    <m/>
    <s v=""/>
    <s v=""/>
  </r>
  <r>
    <n v="157"/>
    <x v="5"/>
    <m/>
    <m/>
    <x v="5"/>
    <x v="6"/>
    <m/>
    <m/>
    <m/>
    <m/>
    <s v=""/>
    <s v=""/>
  </r>
  <r>
    <n v="158"/>
    <x v="5"/>
    <m/>
    <m/>
    <x v="5"/>
    <x v="6"/>
    <m/>
    <m/>
    <m/>
    <m/>
    <s v=""/>
    <s v=""/>
  </r>
  <r>
    <n v="159"/>
    <x v="5"/>
    <m/>
    <m/>
    <x v="5"/>
    <x v="6"/>
    <m/>
    <m/>
    <m/>
    <m/>
    <s v=""/>
    <s v=""/>
  </r>
  <r>
    <n v="160"/>
    <x v="5"/>
    <m/>
    <m/>
    <x v="5"/>
    <x v="6"/>
    <m/>
    <m/>
    <m/>
    <m/>
    <s v=""/>
    <s v=""/>
  </r>
  <r>
    <n v="161"/>
    <x v="5"/>
    <m/>
    <m/>
    <x v="5"/>
    <x v="6"/>
    <m/>
    <m/>
    <m/>
    <m/>
    <s v=""/>
    <s v=""/>
  </r>
  <r>
    <n v="162"/>
    <x v="5"/>
    <m/>
    <m/>
    <x v="5"/>
    <x v="6"/>
    <m/>
    <m/>
    <m/>
    <m/>
    <s v=""/>
    <s v=""/>
  </r>
  <r>
    <n v="163"/>
    <x v="5"/>
    <m/>
    <m/>
    <x v="5"/>
    <x v="6"/>
    <m/>
    <m/>
    <m/>
    <m/>
    <s v=""/>
    <s v=""/>
  </r>
  <r>
    <n v="164"/>
    <x v="5"/>
    <m/>
    <m/>
    <x v="5"/>
    <x v="6"/>
    <m/>
    <m/>
    <m/>
    <m/>
    <s v=""/>
    <s v=""/>
  </r>
  <r>
    <n v="165"/>
    <x v="5"/>
    <m/>
    <m/>
    <x v="5"/>
    <x v="6"/>
    <m/>
    <m/>
    <m/>
    <m/>
    <s v=""/>
    <s v=""/>
  </r>
  <r>
    <n v="166"/>
    <x v="5"/>
    <m/>
    <m/>
    <x v="5"/>
    <x v="6"/>
    <m/>
    <m/>
    <m/>
    <m/>
    <s v=""/>
    <s v=""/>
  </r>
  <r>
    <n v="167"/>
    <x v="5"/>
    <m/>
    <m/>
    <x v="5"/>
    <x v="6"/>
    <m/>
    <m/>
    <m/>
    <m/>
    <s v=""/>
    <s v=""/>
  </r>
  <r>
    <n v="168"/>
    <x v="5"/>
    <m/>
    <m/>
    <x v="5"/>
    <x v="6"/>
    <m/>
    <m/>
    <m/>
    <m/>
    <s v=""/>
    <s v=""/>
  </r>
  <r>
    <n v="169"/>
    <x v="5"/>
    <m/>
    <m/>
    <x v="5"/>
    <x v="6"/>
    <m/>
    <m/>
    <m/>
    <m/>
    <s v=""/>
    <s v=""/>
  </r>
  <r>
    <n v="170"/>
    <x v="5"/>
    <m/>
    <m/>
    <x v="5"/>
    <x v="6"/>
    <m/>
    <m/>
    <m/>
    <m/>
    <s v=""/>
    <s v=""/>
  </r>
  <r>
    <n v="171"/>
    <x v="5"/>
    <m/>
    <m/>
    <x v="5"/>
    <x v="6"/>
    <m/>
    <m/>
    <m/>
    <m/>
    <s v=""/>
    <s v=""/>
  </r>
  <r>
    <n v="172"/>
    <x v="5"/>
    <m/>
    <m/>
    <x v="5"/>
    <x v="6"/>
    <m/>
    <m/>
    <m/>
    <m/>
    <s v=""/>
    <s v=""/>
  </r>
  <r>
    <n v="173"/>
    <x v="5"/>
    <m/>
    <m/>
    <x v="5"/>
    <x v="6"/>
    <m/>
    <m/>
    <m/>
    <m/>
    <s v=""/>
    <s v=""/>
  </r>
  <r>
    <n v="174"/>
    <x v="5"/>
    <m/>
    <m/>
    <x v="5"/>
    <x v="6"/>
    <m/>
    <m/>
    <m/>
    <m/>
    <s v=""/>
    <s v=""/>
  </r>
  <r>
    <n v="175"/>
    <x v="5"/>
    <m/>
    <m/>
    <x v="5"/>
    <x v="6"/>
    <m/>
    <m/>
    <m/>
    <m/>
    <s v=""/>
    <s v=""/>
  </r>
  <r>
    <n v="176"/>
    <x v="5"/>
    <m/>
    <m/>
    <x v="5"/>
    <x v="6"/>
    <m/>
    <m/>
    <m/>
    <m/>
    <s v=""/>
    <s v=""/>
  </r>
  <r>
    <n v="177"/>
    <x v="5"/>
    <m/>
    <m/>
    <x v="5"/>
    <x v="6"/>
    <m/>
    <m/>
    <m/>
    <m/>
    <s v=""/>
    <s v=""/>
  </r>
  <r>
    <n v="178"/>
    <x v="5"/>
    <m/>
    <m/>
    <x v="5"/>
    <x v="6"/>
    <m/>
    <m/>
    <m/>
    <m/>
    <s v=""/>
    <s v=""/>
  </r>
  <r>
    <n v="179"/>
    <x v="5"/>
    <m/>
    <m/>
    <x v="5"/>
    <x v="6"/>
    <m/>
    <m/>
    <m/>
    <m/>
    <s v=""/>
    <s v=""/>
  </r>
  <r>
    <n v="180"/>
    <x v="5"/>
    <m/>
    <m/>
    <x v="5"/>
    <x v="6"/>
    <m/>
    <m/>
    <m/>
    <m/>
    <s v=""/>
    <s v=""/>
  </r>
  <r>
    <n v="181"/>
    <x v="5"/>
    <m/>
    <m/>
    <x v="5"/>
    <x v="6"/>
    <m/>
    <m/>
    <m/>
    <m/>
    <s v=""/>
    <s v=""/>
  </r>
  <r>
    <n v="182"/>
    <x v="5"/>
    <m/>
    <m/>
    <x v="5"/>
    <x v="6"/>
    <m/>
    <m/>
    <m/>
    <m/>
    <s v=""/>
    <s v=""/>
  </r>
  <r>
    <n v="183"/>
    <x v="5"/>
    <m/>
    <m/>
    <x v="5"/>
    <x v="6"/>
    <m/>
    <m/>
    <m/>
    <m/>
    <s v=""/>
    <s v=""/>
  </r>
  <r>
    <n v="184"/>
    <x v="5"/>
    <m/>
    <m/>
    <x v="5"/>
    <x v="6"/>
    <m/>
    <m/>
    <m/>
    <m/>
    <s v=""/>
    <s v=""/>
  </r>
  <r>
    <n v="185"/>
    <x v="5"/>
    <m/>
    <m/>
    <x v="5"/>
    <x v="6"/>
    <m/>
    <m/>
    <m/>
    <m/>
    <s v=""/>
    <s v=""/>
  </r>
  <r>
    <n v="186"/>
    <x v="5"/>
    <m/>
    <m/>
    <x v="5"/>
    <x v="6"/>
    <m/>
    <m/>
    <m/>
    <m/>
    <s v=""/>
    <s v=""/>
  </r>
  <r>
    <n v="187"/>
    <x v="5"/>
    <m/>
    <m/>
    <x v="5"/>
    <x v="6"/>
    <m/>
    <m/>
    <m/>
    <m/>
    <s v=""/>
    <s v=""/>
  </r>
  <r>
    <n v="188"/>
    <x v="5"/>
    <m/>
    <m/>
    <x v="5"/>
    <x v="6"/>
    <m/>
    <m/>
    <m/>
    <m/>
    <s v=""/>
    <s v=""/>
  </r>
  <r>
    <n v="189"/>
    <x v="5"/>
    <m/>
    <m/>
    <x v="5"/>
    <x v="6"/>
    <m/>
    <m/>
    <m/>
    <m/>
    <s v=""/>
    <s v=""/>
  </r>
  <r>
    <n v="190"/>
    <x v="5"/>
    <m/>
    <m/>
    <x v="5"/>
    <x v="6"/>
    <m/>
    <m/>
    <m/>
    <m/>
    <s v=""/>
    <s v=""/>
  </r>
  <r>
    <n v="191"/>
    <x v="5"/>
    <m/>
    <m/>
    <x v="5"/>
    <x v="6"/>
    <m/>
    <m/>
    <m/>
    <m/>
    <s v=""/>
    <s v=""/>
  </r>
  <r>
    <n v="192"/>
    <x v="5"/>
    <m/>
    <m/>
    <x v="5"/>
    <x v="6"/>
    <m/>
    <m/>
    <m/>
    <m/>
    <s v=""/>
    <s v=""/>
  </r>
  <r>
    <n v="193"/>
    <x v="5"/>
    <m/>
    <m/>
    <x v="5"/>
    <x v="6"/>
    <m/>
    <m/>
    <m/>
    <m/>
    <s v=""/>
    <s v=""/>
  </r>
  <r>
    <n v="194"/>
    <x v="5"/>
    <m/>
    <m/>
    <x v="5"/>
    <x v="6"/>
    <m/>
    <m/>
    <m/>
    <m/>
    <s v=""/>
    <s v=""/>
  </r>
  <r>
    <n v="195"/>
    <x v="5"/>
    <m/>
    <m/>
    <x v="5"/>
    <x v="6"/>
    <m/>
    <m/>
    <m/>
    <m/>
    <s v=""/>
    <s v=""/>
  </r>
  <r>
    <n v="196"/>
    <x v="5"/>
    <m/>
    <m/>
    <x v="5"/>
    <x v="6"/>
    <m/>
    <m/>
    <m/>
    <m/>
    <s v=""/>
    <s v=""/>
  </r>
  <r>
    <n v="197"/>
    <x v="5"/>
    <m/>
    <m/>
    <x v="5"/>
    <x v="6"/>
    <m/>
    <m/>
    <m/>
    <m/>
    <s v=""/>
    <s v=""/>
  </r>
  <r>
    <n v="198"/>
    <x v="5"/>
    <m/>
    <m/>
    <x v="5"/>
    <x v="6"/>
    <m/>
    <m/>
    <m/>
    <m/>
    <s v=""/>
    <s v=""/>
  </r>
  <r>
    <n v="199"/>
    <x v="5"/>
    <m/>
    <m/>
    <x v="5"/>
    <x v="6"/>
    <m/>
    <m/>
    <m/>
    <m/>
    <s v=""/>
    <s v=""/>
  </r>
  <r>
    <n v="200"/>
    <x v="5"/>
    <m/>
    <m/>
    <x v="5"/>
    <x v="6"/>
    <m/>
    <m/>
    <m/>
    <m/>
    <s v=""/>
    <s v=""/>
  </r>
  <r>
    <n v="201"/>
    <x v="5"/>
    <m/>
    <m/>
    <x v="5"/>
    <x v="6"/>
    <m/>
    <m/>
    <m/>
    <m/>
    <s v=""/>
    <s v=""/>
  </r>
  <r>
    <n v="202"/>
    <x v="5"/>
    <m/>
    <m/>
    <x v="5"/>
    <x v="6"/>
    <m/>
    <m/>
    <m/>
    <m/>
    <s v=""/>
    <s v=""/>
  </r>
  <r>
    <n v="203"/>
    <x v="5"/>
    <m/>
    <m/>
    <x v="5"/>
    <x v="6"/>
    <m/>
    <m/>
    <m/>
    <m/>
    <s v=""/>
    <s v=""/>
  </r>
  <r>
    <n v="204"/>
    <x v="5"/>
    <m/>
    <m/>
    <x v="5"/>
    <x v="6"/>
    <m/>
    <m/>
    <m/>
    <m/>
    <s v=""/>
    <s v=""/>
  </r>
  <r>
    <n v="205"/>
    <x v="5"/>
    <m/>
    <m/>
    <x v="5"/>
    <x v="6"/>
    <m/>
    <m/>
    <m/>
    <m/>
    <s v=""/>
    <s v=""/>
  </r>
  <r>
    <n v="206"/>
    <x v="5"/>
    <m/>
    <m/>
    <x v="5"/>
    <x v="6"/>
    <m/>
    <m/>
    <m/>
    <m/>
    <s v=""/>
    <s v=""/>
  </r>
  <r>
    <n v="207"/>
    <x v="5"/>
    <m/>
    <m/>
    <x v="5"/>
    <x v="6"/>
    <m/>
    <m/>
    <m/>
    <m/>
    <s v=""/>
    <s v=""/>
  </r>
  <r>
    <n v="208"/>
    <x v="5"/>
    <m/>
    <m/>
    <x v="5"/>
    <x v="6"/>
    <m/>
    <m/>
    <m/>
    <m/>
    <s v=""/>
    <s v=""/>
  </r>
  <r>
    <n v="209"/>
    <x v="5"/>
    <m/>
    <m/>
    <x v="5"/>
    <x v="6"/>
    <m/>
    <m/>
    <m/>
    <m/>
    <s v=""/>
    <s v=""/>
  </r>
  <r>
    <n v="210"/>
    <x v="5"/>
    <m/>
    <m/>
    <x v="5"/>
    <x v="6"/>
    <m/>
    <m/>
    <m/>
    <m/>
    <s v=""/>
    <s v=""/>
  </r>
  <r>
    <n v="211"/>
    <x v="5"/>
    <m/>
    <m/>
    <x v="5"/>
    <x v="6"/>
    <m/>
    <m/>
    <m/>
    <m/>
    <s v=""/>
    <s v=""/>
  </r>
  <r>
    <n v="212"/>
    <x v="5"/>
    <m/>
    <m/>
    <x v="5"/>
    <x v="6"/>
    <m/>
    <m/>
    <m/>
    <m/>
    <s v=""/>
    <s v=""/>
  </r>
  <r>
    <n v="213"/>
    <x v="5"/>
    <m/>
    <m/>
    <x v="5"/>
    <x v="6"/>
    <m/>
    <m/>
    <m/>
    <m/>
    <s v=""/>
    <s v=""/>
  </r>
  <r>
    <n v="214"/>
    <x v="5"/>
    <m/>
    <m/>
    <x v="5"/>
    <x v="6"/>
    <m/>
    <m/>
    <m/>
    <m/>
    <s v=""/>
    <s v=""/>
  </r>
  <r>
    <n v="215"/>
    <x v="5"/>
    <m/>
    <m/>
    <x v="5"/>
    <x v="6"/>
    <m/>
    <m/>
    <m/>
    <m/>
    <s v=""/>
    <s v=""/>
  </r>
  <r>
    <n v="216"/>
    <x v="5"/>
    <m/>
    <m/>
    <x v="5"/>
    <x v="6"/>
    <m/>
    <m/>
    <m/>
    <m/>
    <s v=""/>
    <s v=""/>
  </r>
  <r>
    <n v="217"/>
    <x v="5"/>
    <m/>
    <m/>
    <x v="5"/>
    <x v="6"/>
    <m/>
    <m/>
    <m/>
    <m/>
    <s v=""/>
    <s v=""/>
  </r>
  <r>
    <n v="218"/>
    <x v="5"/>
    <m/>
    <m/>
    <x v="5"/>
    <x v="6"/>
    <m/>
    <m/>
    <m/>
    <m/>
    <s v=""/>
    <s v=""/>
  </r>
  <r>
    <n v="219"/>
    <x v="5"/>
    <m/>
    <m/>
    <x v="5"/>
    <x v="6"/>
    <m/>
    <m/>
    <m/>
    <m/>
    <s v=""/>
    <s v=""/>
  </r>
  <r>
    <n v="220"/>
    <x v="5"/>
    <m/>
    <m/>
    <x v="5"/>
    <x v="6"/>
    <m/>
    <m/>
    <m/>
    <m/>
    <s v=""/>
    <s v=""/>
  </r>
  <r>
    <n v="221"/>
    <x v="5"/>
    <m/>
    <m/>
    <x v="5"/>
    <x v="6"/>
    <m/>
    <m/>
    <m/>
    <m/>
    <s v=""/>
    <s v=""/>
  </r>
  <r>
    <n v="222"/>
    <x v="5"/>
    <m/>
    <m/>
    <x v="5"/>
    <x v="6"/>
    <m/>
    <m/>
    <m/>
    <m/>
    <s v=""/>
    <s v=""/>
  </r>
  <r>
    <n v="223"/>
    <x v="5"/>
    <m/>
    <m/>
    <x v="5"/>
    <x v="6"/>
    <m/>
    <m/>
    <m/>
    <m/>
    <s v=""/>
    <s v=""/>
  </r>
  <r>
    <n v="224"/>
    <x v="5"/>
    <m/>
    <m/>
    <x v="5"/>
    <x v="6"/>
    <m/>
    <m/>
    <m/>
    <m/>
    <s v=""/>
    <s v=""/>
  </r>
  <r>
    <n v="225"/>
    <x v="5"/>
    <m/>
    <m/>
    <x v="5"/>
    <x v="6"/>
    <m/>
    <m/>
    <m/>
    <m/>
    <s v=""/>
    <s v=""/>
  </r>
  <r>
    <n v="226"/>
    <x v="5"/>
    <m/>
    <m/>
    <x v="5"/>
    <x v="6"/>
    <m/>
    <m/>
    <m/>
    <m/>
    <s v=""/>
    <s v=""/>
  </r>
  <r>
    <n v="227"/>
    <x v="5"/>
    <m/>
    <m/>
    <x v="5"/>
    <x v="6"/>
    <m/>
    <m/>
    <m/>
    <m/>
    <s v=""/>
    <s v=""/>
  </r>
  <r>
    <n v="228"/>
    <x v="5"/>
    <m/>
    <m/>
    <x v="5"/>
    <x v="6"/>
    <m/>
    <m/>
    <m/>
    <m/>
    <s v=""/>
    <s v=""/>
  </r>
  <r>
    <n v="229"/>
    <x v="5"/>
    <m/>
    <m/>
    <x v="5"/>
    <x v="6"/>
    <m/>
    <m/>
    <m/>
    <m/>
    <s v=""/>
    <s v=""/>
  </r>
  <r>
    <n v="230"/>
    <x v="5"/>
    <m/>
    <m/>
    <x v="5"/>
    <x v="6"/>
    <m/>
    <m/>
    <m/>
    <m/>
    <s v=""/>
    <s v=""/>
  </r>
  <r>
    <n v="231"/>
    <x v="5"/>
    <m/>
    <m/>
    <x v="5"/>
    <x v="6"/>
    <m/>
    <m/>
    <m/>
    <m/>
    <s v=""/>
    <s v=""/>
  </r>
  <r>
    <n v="232"/>
    <x v="5"/>
    <m/>
    <m/>
    <x v="5"/>
    <x v="6"/>
    <m/>
    <m/>
    <m/>
    <m/>
    <s v=""/>
    <s v=""/>
  </r>
  <r>
    <n v="233"/>
    <x v="5"/>
    <m/>
    <m/>
    <x v="5"/>
    <x v="6"/>
    <m/>
    <m/>
    <m/>
    <m/>
    <s v=""/>
    <s v=""/>
  </r>
  <r>
    <n v="234"/>
    <x v="5"/>
    <m/>
    <m/>
    <x v="5"/>
    <x v="6"/>
    <m/>
    <m/>
    <m/>
    <m/>
    <s v=""/>
    <s v=""/>
  </r>
  <r>
    <n v="235"/>
    <x v="5"/>
    <m/>
    <m/>
    <x v="5"/>
    <x v="6"/>
    <m/>
    <m/>
    <m/>
    <m/>
    <s v=""/>
    <s v=""/>
  </r>
  <r>
    <n v="236"/>
    <x v="5"/>
    <m/>
    <m/>
    <x v="5"/>
    <x v="6"/>
    <m/>
    <m/>
    <m/>
    <m/>
    <s v=""/>
    <s v=""/>
  </r>
  <r>
    <n v="237"/>
    <x v="5"/>
    <m/>
    <m/>
    <x v="5"/>
    <x v="6"/>
    <m/>
    <m/>
    <m/>
    <m/>
    <s v=""/>
    <s v=""/>
  </r>
  <r>
    <n v="238"/>
    <x v="5"/>
    <m/>
    <m/>
    <x v="5"/>
    <x v="6"/>
    <m/>
    <m/>
    <m/>
    <m/>
    <s v=""/>
    <s v=""/>
  </r>
  <r>
    <n v="239"/>
    <x v="5"/>
    <m/>
    <m/>
    <x v="5"/>
    <x v="6"/>
    <m/>
    <m/>
    <m/>
    <m/>
    <s v=""/>
    <s v=""/>
  </r>
  <r>
    <n v="240"/>
    <x v="5"/>
    <m/>
    <m/>
    <x v="5"/>
    <x v="6"/>
    <m/>
    <m/>
    <m/>
    <m/>
    <s v=""/>
    <s v=""/>
  </r>
  <r>
    <n v="241"/>
    <x v="5"/>
    <m/>
    <m/>
    <x v="5"/>
    <x v="6"/>
    <m/>
    <m/>
    <m/>
    <m/>
    <s v=""/>
    <s v=""/>
  </r>
  <r>
    <n v="242"/>
    <x v="5"/>
    <m/>
    <m/>
    <x v="5"/>
    <x v="6"/>
    <m/>
    <m/>
    <m/>
    <m/>
    <s v=""/>
    <s v=""/>
  </r>
  <r>
    <n v="243"/>
    <x v="5"/>
    <m/>
    <m/>
    <x v="5"/>
    <x v="6"/>
    <m/>
    <m/>
    <m/>
    <m/>
    <s v=""/>
    <s v=""/>
  </r>
  <r>
    <n v="244"/>
    <x v="5"/>
    <m/>
    <m/>
    <x v="5"/>
    <x v="6"/>
    <m/>
    <m/>
    <m/>
    <m/>
    <s v=""/>
    <s v=""/>
  </r>
  <r>
    <n v="245"/>
    <x v="5"/>
    <m/>
    <m/>
    <x v="5"/>
    <x v="6"/>
    <m/>
    <m/>
    <m/>
    <m/>
    <s v=""/>
    <s v=""/>
  </r>
  <r>
    <n v="246"/>
    <x v="5"/>
    <m/>
    <m/>
    <x v="5"/>
    <x v="6"/>
    <m/>
    <m/>
    <m/>
    <m/>
    <s v=""/>
    <s v=""/>
  </r>
  <r>
    <n v="247"/>
    <x v="5"/>
    <m/>
    <m/>
    <x v="5"/>
    <x v="6"/>
    <m/>
    <m/>
    <m/>
    <m/>
    <s v=""/>
    <s v=""/>
  </r>
  <r>
    <n v="248"/>
    <x v="5"/>
    <m/>
    <m/>
    <x v="5"/>
    <x v="6"/>
    <m/>
    <m/>
    <m/>
    <m/>
    <s v=""/>
    <s v=""/>
  </r>
  <r>
    <n v="249"/>
    <x v="5"/>
    <m/>
    <m/>
    <x v="5"/>
    <x v="6"/>
    <m/>
    <m/>
    <m/>
    <m/>
    <s v=""/>
    <s v=""/>
  </r>
  <r>
    <n v="250"/>
    <x v="5"/>
    <m/>
    <m/>
    <x v="5"/>
    <x v="6"/>
    <m/>
    <m/>
    <m/>
    <m/>
    <s v=""/>
    <s v=""/>
  </r>
  <r>
    <n v="251"/>
    <x v="5"/>
    <m/>
    <m/>
    <x v="5"/>
    <x v="6"/>
    <m/>
    <m/>
    <m/>
    <m/>
    <s v=""/>
    <s v=""/>
  </r>
  <r>
    <n v="252"/>
    <x v="5"/>
    <m/>
    <m/>
    <x v="5"/>
    <x v="6"/>
    <m/>
    <m/>
    <m/>
    <m/>
    <s v=""/>
    <s v=""/>
  </r>
  <r>
    <n v="253"/>
    <x v="5"/>
    <m/>
    <m/>
    <x v="5"/>
    <x v="6"/>
    <m/>
    <m/>
    <m/>
    <m/>
    <s v=""/>
    <s v=""/>
  </r>
  <r>
    <n v="254"/>
    <x v="5"/>
    <m/>
    <m/>
    <x v="5"/>
    <x v="6"/>
    <m/>
    <m/>
    <m/>
    <m/>
    <s v=""/>
    <s v=""/>
  </r>
  <r>
    <n v="255"/>
    <x v="5"/>
    <m/>
    <m/>
    <x v="5"/>
    <x v="6"/>
    <m/>
    <m/>
    <m/>
    <m/>
    <s v=""/>
    <s v=""/>
  </r>
  <r>
    <n v="256"/>
    <x v="5"/>
    <m/>
    <m/>
    <x v="5"/>
    <x v="6"/>
    <m/>
    <m/>
    <m/>
    <m/>
    <s v=""/>
    <s v=""/>
  </r>
  <r>
    <n v="257"/>
    <x v="5"/>
    <m/>
    <m/>
    <x v="5"/>
    <x v="6"/>
    <m/>
    <m/>
    <m/>
    <m/>
    <s v=""/>
    <s v=""/>
  </r>
  <r>
    <n v="258"/>
    <x v="5"/>
    <m/>
    <m/>
    <x v="5"/>
    <x v="6"/>
    <m/>
    <m/>
    <m/>
    <m/>
    <s v=""/>
    <s v=""/>
  </r>
  <r>
    <n v="259"/>
    <x v="5"/>
    <m/>
    <m/>
    <x v="5"/>
    <x v="6"/>
    <m/>
    <m/>
    <m/>
    <m/>
    <s v=""/>
    <s v=""/>
  </r>
  <r>
    <n v="260"/>
    <x v="5"/>
    <m/>
    <m/>
    <x v="5"/>
    <x v="6"/>
    <m/>
    <m/>
    <m/>
    <m/>
    <s v=""/>
    <s v=""/>
  </r>
  <r>
    <n v="261"/>
    <x v="5"/>
    <m/>
    <m/>
    <x v="5"/>
    <x v="6"/>
    <m/>
    <m/>
    <m/>
    <m/>
    <s v=""/>
    <s v=""/>
  </r>
  <r>
    <n v="262"/>
    <x v="5"/>
    <m/>
    <m/>
    <x v="5"/>
    <x v="6"/>
    <m/>
    <m/>
    <m/>
    <m/>
    <s v=""/>
    <s v=""/>
  </r>
  <r>
    <n v="263"/>
    <x v="5"/>
    <m/>
    <m/>
    <x v="5"/>
    <x v="6"/>
    <m/>
    <m/>
    <m/>
    <m/>
    <s v=""/>
    <s v=""/>
  </r>
  <r>
    <n v="264"/>
    <x v="5"/>
    <m/>
    <m/>
    <x v="5"/>
    <x v="6"/>
    <m/>
    <m/>
    <m/>
    <m/>
    <s v=""/>
    <s v=""/>
  </r>
  <r>
    <n v="265"/>
    <x v="5"/>
    <m/>
    <m/>
    <x v="5"/>
    <x v="6"/>
    <m/>
    <m/>
    <m/>
    <m/>
    <s v=""/>
    <s v=""/>
  </r>
  <r>
    <n v="266"/>
    <x v="5"/>
    <m/>
    <m/>
    <x v="5"/>
    <x v="6"/>
    <m/>
    <m/>
    <m/>
    <m/>
    <s v=""/>
    <s v=""/>
  </r>
  <r>
    <n v="267"/>
    <x v="5"/>
    <m/>
    <m/>
    <x v="5"/>
    <x v="6"/>
    <m/>
    <m/>
    <m/>
    <m/>
    <s v=""/>
    <s v=""/>
  </r>
  <r>
    <n v="268"/>
    <x v="5"/>
    <m/>
    <m/>
    <x v="5"/>
    <x v="6"/>
    <m/>
    <m/>
    <m/>
    <m/>
    <s v=""/>
    <s v=""/>
  </r>
  <r>
    <n v="269"/>
    <x v="5"/>
    <m/>
    <m/>
    <x v="5"/>
    <x v="6"/>
    <m/>
    <m/>
    <m/>
    <m/>
    <s v=""/>
    <s v=""/>
  </r>
  <r>
    <n v="270"/>
    <x v="5"/>
    <m/>
    <m/>
    <x v="5"/>
    <x v="6"/>
    <m/>
    <m/>
    <m/>
    <m/>
    <s v=""/>
    <s v=""/>
  </r>
  <r>
    <n v="271"/>
    <x v="5"/>
    <m/>
    <m/>
    <x v="5"/>
    <x v="6"/>
    <m/>
    <m/>
    <m/>
    <m/>
    <s v=""/>
    <s v=""/>
  </r>
  <r>
    <n v="272"/>
    <x v="5"/>
    <m/>
    <m/>
    <x v="5"/>
    <x v="6"/>
    <m/>
    <m/>
    <m/>
    <m/>
    <s v=""/>
    <s v=""/>
  </r>
  <r>
    <n v="273"/>
    <x v="5"/>
    <m/>
    <m/>
    <x v="5"/>
    <x v="6"/>
    <m/>
    <m/>
    <m/>
    <m/>
    <s v=""/>
    <s v=""/>
  </r>
  <r>
    <n v="274"/>
    <x v="5"/>
    <m/>
    <m/>
    <x v="5"/>
    <x v="6"/>
    <m/>
    <m/>
    <m/>
    <m/>
    <s v=""/>
    <s v=""/>
  </r>
  <r>
    <n v="275"/>
    <x v="5"/>
    <m/>
    <m/>
    <x v="5"/>
    <x v="6"/>
    <m/>
    <m/>
    <m/>
    <m/>
    <s v=""/>
    <s v=""/>
  </r>
  <r>
    <n v="276"/>
    <x v="5"/>
    <m/>
    <m/>
    <x v="5"/>
    <x v="6"/>
    <m/>
    <m/>
    <m/>
    <m/>
    <s v=""/>
    <s v=""/>
  </r>
  <r>
    <n v="277"/>
    <x v="5"/>
    <m/>
    <m/>
    <x v="5"/>
    <x v="6"/>
    <m/>
    <m/>
    <m/>
    <m/>
    <s v=""/>
    <s v=""/>
  </r>
  <r>
    <n v="278"/>
    <x v="5"/>
    <m/>
    <m/>
    <x v="5"/>
    <x v="6"/>
    <m/>
    <m/>
    <m/>
    <m/>
    <s v=""/>
    <s v=""/>
  </r>
  <r>
    <n v="279"/>
    <x v="5"/>
    <m/>
    <m/>
    <x v="5"/>
    <x v="6"/>
    <m/>
    <m/>
    <m/>
    <m/>
    <s v=""/>
    <s v=""/>
  </r>
  <r>
    <n v="280"/>
    <x v="5"/>
    <m/>
    <m/>
    <x v="5"/>
    <x v="6"/>
    <m/>
    <m/>
    <m/>
    <m/>
    <s v=""/>
    <s v=""/>
  </r>
  <r>
    <n v="281"/>
    <x v="5"/>
    <m/>
    <m/>
    <x v="5"/>
    <x v="6"/>
    <m/>
    <m/>
    <m/>
    <m/>
    <s v=""/>
    <s v=""/>
  </r>
  <r>
    <n v="282"/>
    <x v="5"/>
    <m/>
    <m/>
    <x v="5"/>
    <x v="6"/>
    <m/>
    <m/>
    <m/>
    <m/>
    <s v=""/>
    <s v=""/>
  </r>
  <r>
    <n v="283"/>
    <x v="5"/>
    <m/>
    <m/>
    <x v="5"/>
    <x v="6"/>
    <m/>
    <m/>
    <m/>
    <m/>
    <s v=""/>
    <s v=""/>
  </r>
  <r>
    <n v="284"/>
    <x v="5"/>
    <m/>
    <m/>
    <x v="5"/>
    <x v="6"/>
    <m/>
    <m/>
    <m/>
    <m/>
    <s v=""/>
    <s v=""/>
  </r>
  <r>
    <n v="285"/>
    <x v="5"/>
    <m/>
    <m/>
    <x v="5"/>
    <x v="6"/>
    <m/>
    <m/>
    <m/>
    <m/>
    <s v=""/>
    <s v=""/>
  </r>
  <r>
    <n v="286"/>
    <x v="5"/>
    <m/>
    <m/>
    <x v="5"/>
    <x v="6"/>
    <m/>
    <m/>
    <m/>
    <m/>
    <s v=""/>
    <s v=""/>
  </r>
  <r>
    <n v="287"/>
    <x v="5"/>
    <m/>
    <m/>
    <x v="5"/>
    <x v="6"/>
    <m/>
    <m/>
    <m/>
    <m/>
    <s v=""/>
    <s v=""/>
  </r>
  <r>
    <n v="288"/>
    <x v="5"/>
    <m/>
    <m/>
    <x v="5"/>
    <x v="6"/>
    <m/>
    <m/>
    <m/>
    <m/>
    <s v=""/>
    <s v=""/>
  </r>
  <r>
    <n v="289"/>
    <x v="5"/>
    <m/>
    <m/>
    <x v="5"/>
    <x v="6"/>
    <m/>
    <m/>
    <m/>
    <m/>
    <s v=""/>
    <s v=""/>
  </r>
  <r>
    <n v="290"/>
    <x v="5"/>
    <m/>
    <m/>
    <x v="5"/>
    <x v="6"/>
    <m/>
    <m/>
    <m/>
    <m/>
    <s v=""/>
    <s v=""/>
  </r>
  <r>
    <n v="291"/>
    <x v="5"/>
    <m/>
    <m/>
    <x v="5"/>
    <x v="6"/>
    <m/>
    <m/>
    <m/>
    <m/>
    <s v=""/>
    <s v=""/>
  </r>
  <r>
    <n v="292"/>
    <x v="5"/>
    <m/>
    <m/>
    <x v="5"/>
    <x v="6"/>
    <m/>
    <m/>
    <m/>
    <m/>
    <s v=""/>
    <s v=""/>
  </r>
  <r>
    <n v="293"/>
    <x v="5"/>
    <m/>
    <m/>
    <x v="5"/>
    <x v="6"/>
    <m/>
    <m/>
    <m/>
    <m/>
    <s v=""/>
    <s v=""/>
  </r>
  <r>
    <n v="294"/>
    <x v="5"/>
    <m/>
    <m/>
    <x v="5"/>
    <x v="6"/>
    <m/>
    <m/>
    <m/>
    <m/>
    <s v=""/>
    <s v=""/>
  </r>
  <r>
    <n v="295"/>
    <x v="5"/>
    <m/>
    <m/>
    <x v="5"/>
    <x v="6"/>
    <m/>
    <m/>
    <m/>
    <m/>
    <s v=""/>
    <s v=""/>
  </r>
  <r>
    <n v="296"/>
    <x v="5"/>
    <m/>
    <m/>
    <x v="5"/>
    <x v="6"/>
    <m/>
    <m/>
    <m/>
    <m/>
    <s v=""/>
    <s v=""/>
  </r>
  <r>
    <n v="297"/>
    <x v="5"/>
    <m/>
    <m/>
    <x v="5"/>
    <x v="6"/>
    <m/>
    <m/>
    <m/>
    <m/>
    <s v=""/>
    <s v=""/>
  </r>
  <r>
    <n v="298"/>
    <x v="5"/>
    <m/>
    <m/>
    <x v="5"/>
    <x v="6"/>
    <m/>
    <m/>
    <m/>
    <m/>
    <s v=""/>
    <s v=""/>
  </r>
  <r>
    <n v="299"/>
    <x v="5"/>
    <m/>
    <m/>
    <x v="5"/>
    <x v="6"/>
    <m/>
    <m/>
    <m/>
    <m/>
    <s v=""/>
    <s v=""/>
  </r>
  <r>
    <n v="300"/>
    <x v="5"/>
    <m/>
    <m/>
    <x v="5"/>
    <x v="6"/>
    <m/>
    <m/>
    <m/>
    <m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FCFDEF-1C81-478B-B465-CC6FE3A9DA5A}" name="ピボットテーブル1" cacheId="46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B6:I14" firstHeaderRow="1" firstDataRow="2" firstDataCol="1"/>
  <pivotFields count="12">
    <pivotField showAll="0"/>
    <pivotField axis="axisCol" showAll="0">
      <items count="7">
        <item x="5"/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7">
        <item x="4"/>
        <item x="3"/>
        <item x="0"/>
        <item x="2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合計 / ANAマイル" fld="11" baseField="4" baseItem="2" numFmtId="180"/>
  </dataFields>
  <formats count="11"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1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4" type="button" dataOnly="0" labelOnly="1" outline="0" axis="axisRow" fieldPosition="0"/>
    </format>
    <format dxfId="44">
      <pivotArea dataOnly="0" labelOnly="1" fieldPosition="0">
        <references count="1">
          <reference field="4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1">
          <reference field="1" count="0"/>
        </references>
      </pivotArea>
    </format>
    <format dxfId="41">
      <pivotArea dataOnly="0" labelOnly="1" grandCol="1" outline="0" fieldPosition="0"/>
    </format>
    <format dxfId="20">
      <pivotArea collapsedLevelsAreSubtotals="1" fieldPosition="0">
        <references count="2">
          <reference field="1" count="1" selected="0">
            <x v="1"/>
          </reference>
          <reference field="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127C4F-D994-45DE-9B15-B6B0C5D389EE}" name="ピボットテーブル2" cacheId="46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B6:I15" firstHeaderRow="1" firstDataRow="2" firstDataCol="1"/>
  <pivotFields count="12">
    <pivotField showAll="0"/>
    <pivotField axis="axisCol" showAll="0">
      <items count="7">
        <item x="5"/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Row" showAll="0">
      <items count="8">
        <item x="1"/>
        <item x="2"/>
        <item x="0"/>
        <item x="4"/>
        <item x="3"/>
        <item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合計 / ANAマイル" fld="11" baseField="5" baseItem="0" numFmtId="180"/>
  </dataFields>
  <formats count="10"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1" type="button" dataOnly="0" labelOnly="1" outline="0" axis="axisCol" fieldPosition="0"/>
    </format>
    <format dxfId="36">
      <pivotArea type="topRight" dataOnly="0" labelOnly="1" outline="0" fieldPosition="0"/>
    </format>
    <format dxfId="35">
      <pivotArea field="5" type="button" dataOnly="0" labelOnly="1" outline="0" axis="axisRow" fieldPosition="0"/>
    </format>
    <format dxfId="34">
      <pivotArea dataOnly="0" labelOnly="1" fieldPosition="0">
        <references count="1">
          <reference field="5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CB760C-0E5F-4E2F-90E4-F90A3791F401}" name="ピボットテーブル3" cacheId="46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B6:J14" firstHeaderRow="1" firstDataRow="2" firstDataCol="1"/>
  <pivotFields count="12">
    <pivotField showAll="0"/>
    <pivotField showAll="0"/>
    <pivotField showAll="0"/>
    <pivotField showAll="0"/>
    <pivotField axis="axisRow" showAll="0">
      <items count="7">
        <item x="4"/>
        <item x="3"/>
        <item x="0"/>
        <item x="2"/>
        <item x="1"/>
        <item x="5"/>
        <item t="default"/>
      </items>
    </pivotField>
    <pivotField axis="axisCol" showAll="0">
      <items count="8">
        <item x="1"/>
        <item x="2"/>
        <item x="0"/>
        <item x="4"/>
        <item x="3"/>
        <item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合計 / ANAマイル" fld="11" baseField="4" baseItem="0" numFmtId="180"/>
  </dataFields>
  <formats count="10"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5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4" type="button" dataOnly="0" labelOnly="1" outline="0" axis="axisRow" fieldPosition="0"/>
    </format>
    <format dxfId="24">
      <pivotArea dataOnly="0" labelOnly="1" fieldPosition="0">
        <references count="1">
          <reference field="4" count="0"/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5" count="0"/>
        </references>
      </pivotArea>
    </format>
    <format dxfId="2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na-mile-first.com/entry/linepointroute-nimocaroute" TargetMode="External"/><Relationship Id="rId1" Type="http://schemas.openxmlformats.org/officeDocument/2006/relationships/hyperlink" Target="https://poitoku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307"/>
  <sheetViews>
    <sheetView showGridLines="0" tabSelected="1" zoomScale="85" zoomScaleNormal="85" workbookViewId="0">
      <pane ySplit="5" topLeftCell="A6" activePane="bottomLeft" state="frozen"/>
      <selection pane="bottomLeft"/>
    </sheetView>
  </sheetViews>
  <sheetFormatPr defaultColWidth="9" defaultRowHeight="13" x14ac:dyDescent="0.2"/>
  <cols>
    <col min="1" max="1" width="4.453125" style="14" customWidth="1"/>
    <col min="2" max="2" width="12" style="15" hidden="1" customWidth="1"/>
    <col min="3" max="3" width="17.26953125" style="15" customWidth="1"/>
    <col min="4" max="4" width="7.36328125" style="16" customWidth="1"/>
    <col min="5" max="5" width="13.453125" style="15" customWidth="1"/>
    <col min="6" max="6" width="14" style="16" customWidth="1"/>
    <col min="7" max="7" width="41.36328125" style="15" customWidth="1"/>
    <col min="8" max="8" width="12.26953125" style="17" customWidth="1"/>
    <col min="9" max="9" width="7.36328125" style="16" customWidth="1"/>
    <col min="10" max="10" width="22.7265625" style="15" customWidth="1"/>
    <col min="11" max="11" width="14.1796875" customWidth="1"/>
    <col min="12" max="12" width="13.54296875" customWidth="1"/>
    <col min="13" max="26" width="8.7265625" style="18" hidden="1" customWidth="1"/>
    <col min="27" max="27" width="9" customWidth="1"/>
  </cols>
  <sheetData>
    <row r="2" spans="1:27" x14ac:dyDescent="0.2">
      <c r="C2" s="15" t="s">
        <v>77</v>
      </c>
      <c r="D2" s="61" t="s">
        <v>78</v>
      </c>
    </row>
    <row r="3" spans="1:27" x14ac:dyDescent="0.2">
      <c r="C3" s="15" t="s">
        <v>80</v>
      </c>
      <c r="D3" s="61" t="s">
        <v>79</v>
      </c>
    </row>
    <row r="4" spans="1:27" x14ac:dyDescent="0.2">
      <c r="M4" s="99" t="s">
        <v>83</v>
      </c>
      <c r="N4" s="99"/>
      <c r="O4" s="99" t="s">
        <v>84</v>
      </c>
      <c r="P4" s="99"/>
      <c r="Q4" s="97" t="str">
        <f>IF(【設定】!G7&lt;&gt;"",【設定】!G7,"")</f>
        <v>マスオ</v>
      </c>
      <c r="R4" s="97"/>
      <c r="S4" s="97" t="str">
        <f>IF(【設定】!G8&lt;&gt;"",【設定】!G8,"")</f>
        <v>サザエ</v>
      </c>
      <c r="T4" s="97"/>
      <c r="U4" s="97" t="str">
        <f>IF(【設定】!G9&lt;&gt;"",【設定】!G9,"")</f>
        <v/>
      </c>
      <c r="V4" s="97"/>
      <c r="W4" s="97" t="str">
        <f>IF(【設定】!G10&lt;&gt;"",【設定】!G10,"")</f>
        <v/>
      </c>
      <c r="X4" s="97"/>
      <c r="Y4" s="97" t="str">
        <f>IF(【設定】!G10&lt;&gt;"",【設定】!G10,"")</f>
        <v/>
      </c>
      <c r="Z4" s="97"/>
    </row>
    <row r="5" spans="1:27" ht="22.5" customHeight="1" x14ac:dyDescent="0.2">
      <c r="A5" s="7" t="s">
        <v>20</v>
      </c>
      <c r="B5" s="2" t="s">
        <v>21</v>
      </c>
      <c r="C5" s="2" t="s">
        <v>22</v>
      </c>
      <c r="D5" s="2" t="s">
        <v>4</v>
      </c>
      <c r="E5" s="2" t="s">
        <v>2</v>
      </c>
      <c r="F5" s="2" t="s">
        <v>3</v>
      </c>
      <c r="G5" s="2" t="s">
        <v>23</v>
      </c>
      <c r="H5" s="19" t="s">
        <v>24</v>
      </c>
      <c r="I5" s="2" t="s">
        <v>25</v>
      </c>
      <c r="J5" s="41" t="s">
        <v>81</v>
      </c>
      <c r="K5" s="43" t="s">
        <v>26</v>
      </c>
      <c r="L5" s="93" t="s">
        <v>27</v>
      </c>
      <c r="M5" s="95" t="s">
        <v>28</v>
      </c>
      <c r="N5" s="95" t="s">
        <v>29</v>
      </c>
      <c r="O5" s="95" t="s">
        <v>28</v>
      </c>
      <c r="P5" s="95" t="s">
        <v>29</v>
      </c>
      <c r="Q5" s="95" t="s">
        <v>28</v>
      </c>
      <c r="R5" s="95" t="s">
        <v>29</v>
      </c>
      <c r="S5" s="95" t="s">
        <v>28</v>
      </c>
      <c r="T5" s="95" t="s">
        <v>29</v>
      </c>
      <c r="U5" s="95" t="s">
        <v>28</v>
      </c>
      <c r="V5" s="95" t="s">
        <v>29</v>
      </c>
      <c r="W5" s="95" t="s">
        <v>28</v>
      </c>
      <c r="X5" s="95" t="s">
        <v>29</v>
      </c>
      <c r="Y5" s="95" t="s">
        <v>28</v>
      </c>
      <c r="Z5" s="95" t="s">
        <v>29</v>
      </c>
    </row>
    <row r="6" spans="1:27" x14ac:dyDescent="0.2">
      <c r="A6" s="20">
        <v>1</v>
      </c>
      <c r="B6" s="21" t="str">
        <f>IF(C6="","",TEXT(C6,"YYYY年MM月"))</f>
        <v>2016年02月</v>
      </c>
      <c r="C6" s="63">
        <v>42401</v>
      </c>
      <c r="D6" s="64" t="s">
        <v>43</v>
      </c>
      <c r="E6" s="65" t="s">
        <v>5</v>
      </c>
      <c r="F6" s="66" t="s">
        <v>17</v>
      </c>
      <c r="G6" s="67" t="s">
        <v>68</v>
      </c>
      <c r="H6" s="68">
        <v>505</v>
      </c>
      <c r="I6" s="69" t="s">
        <v>30</v>
      </c>
      <c r="J6" s="67"/>
      <c r="K6" s="62">
        <f>IF(I6="×",0,IF(H6="","",H6/(VLOOKUP(E6,【設定】!$C$6:$D$26,2,FALSE))))</f>
        <v>505</v>
      </c>
      <c r="L6" s="94">
        <f>IF(I6="×",0,IF(H6="","",H6/(VLOOKUP(E6,【設定】!$C$6:$D$26,2,FALSE))*VLOOKUP(E6,【設定】!$C$6:$E$26,3,FALSE)))</f>
        <v>409.05</v>
      </c>
      <c r="M6" s="96">
        <f>IF($I6="○",$L6,"")</f>
        <v>409.05</v>
      </c>
      <c r="N6" s="96" t="str">
        <f>IF($I6="判定中",$L6,IF($I6="未完了",$L6,""))</f>
        <v/>
      </c>
      <c r="O6" s="96">
        <f>IF($I6="○",$H6,"")</f>
        <v>505</v>
      </c>
      <c r="P6" s="96" t="str">
        <f>IF($I6="判定中",$H6,IF($I6="未完了",$H6,""))</f>
        <v/>
      </c>
      <c r="Q6" s="96">
        <f>IF($D6=【設定】!$G$7,IF($I6="○",$L6,""),"")</f>
        <v>409.05</v>
      </c>
      <c r="R6" s="96" t="str">
        <f>IF($D6=【設定】!$G$7,IF($I6="判定中",$L6,IF($I6="未完了",$L6,"")),"")</f>
        <v/>
      </c>
      <c r="S6" s="96" t="str">
        <f>IF($D6=【設定】!$G$8,IF($I6="○",$L6,""),"")</f>
        <v/>
      </c>
      <c r="T6" s="96" t="str">
        <f>IF($D6=【設定】!$G$8,IF($I6="判定中",$L6,IF($I6="未完了",$L6,"")),"")</f>
        <v/>
      </c>
      <c r="U6" s="96" t="str">
        <f>IF($D6=【設定】!$G$9,IF($I6="○",$L6,""),"")</f>
        <v/>
      </c>
      <c r="V6" s="96" t="str">
        <f>IF($D6=【設定】!$G$9,IF($I6="判定中",$L6,IF($I6="未完了",$L6,"")),"")</f>
        <v/>
      </c>
      <c r="W6" s="96" t="str">
        <f>IF($D6=【設定】!$G$10,IF($I6="○",$L6,""),"")</f>
        <v/>
      </c>
      <c r="X6" s="96" t="str">
        <f>IF($D6=【設定】!$G$10,IF($I6="判定中",$L6,IF($I6="未完了",$L6,"")),"")</f>
        <v/>
      </c>
      <c r="Y6" s="96" t="str">
        <f>IF($D6=【設定】!$G$11,IF($I6="○",$L6,""),"")</f>
        <v/>
      </c>
      <c r="Z6" s="96" t="str">
        <f>IF($D6=【設定】!$G$11,IF($I6="判定中",$L6,IF($I6="未完了",$L6,"")),"")</f>
        <v/>
      </c>
    </row>
    <row r="7" spans="1:27" x14ac:dyDescent="0.2">
      <c r="A7" s="20">
        <f t="shared" ref="A7" si="0">A6+1</f>
        <v>2</v>
      </c>
      <c r="B7" s="21" t="str">
        <f t="shared" ref="B7" si="1">IF(C7="","",TEXT(C7,"YYYY年MM月"))</f>
        <v>2016年03月</v>
      </c>
      <c r="C7" s="63">
        <v>42430</v>
      </c>
      <c r="D7" s="64" t="s">
        <v>43</v>
      </c>
      <c r="E7" s="65" t="s">
        <v>48</v>
      </c>
      <c r="F7" s="66" t="s">
        <v>8</v>
      </c>
      <c r="G7" s="67" t="s">
        <v>69</v>
      </c>
      <c r="H7" s="68">
        <v>9000</v>
      </c>
      <c r="I7" s="69" t="s">
        <v>30</v>
      </c>
      <c r="J7" s="67" t="s">
        <v>91</v>
      </c>
      <c r="K7" s="62">
        <f>IF(I7="×",0,IF(H7="","",H7/(VLOOKUP(E7,【設定】!$C$6:$D$26,2,FALSE))))</f>
        <v>9000</v>
      </c>
      <c r="L7" s="94">
        <f>IF(I7="×",0,IF(H7="","",H7/(VLOOKUP(E7,【設定】!$C$6:$D$26,2,FALSE))*VLOOKUP(E7,【設定】!$C$6:$E$26,3,FALSE)))</f>
        <v>7290.0000000000009</v>
      </c>
      <c r="M7" s="96">
        <f t="shared" ref="M7:M70" si="2">IF($I7="○",$L7,"")</f>
        <v>7290.0000000000009</v>
      </c>
      <c r="N7" s="96" t="str">
        <f t="shared" ref="N7:N70" si="3">IF($I7="判定中",$L7,IF($I7="未完了",$L7,""))</f>
        <v/>
      </c>
      <c r="O7" s="96">
        <f t="shared" ref="O7:O70" si="4">IF($I7="○",$H7,"")</f>
        <v>9000</v>
      </c>
      <c r="P7" s="96" t="str">
        <f t="shared" ref="P7:P70" si="5">IF($I7="判定中",$H7,IF($I7="未完了",$H7,""))</f>
        <v/>
      </c>
      <c r="Q7" s="96">
        <f>IF($D7=【設定】!$G$7,IF($I7="○",$L7,""),"")</f>
        <v>7290.0000000000009</v>
      </c>
      <c r="R7" s="96" t="str">
        <f>IF($D7=【設定】!$G$7,IF($I7="判定中",$L7,IF($I7="未完了",$L7,"")),"")</f>
        <v/>
      </c>
      <c r="S7" s="96" t="str">
        <f>IF($D7=【設定】!$G$8,IF($I7="○",$L7,""),"")</f>
        <v/>
      </c>
      <c r="T7" s="96" t="str">
        <f>IF($D7=【設定】!$G$8,IF($I7="判定中",$L7,IF($I7="未完了",$L7,"")),"")</f>
        <v/>
      </c>
      <c r="U7" s="96" t="str">
        <f>IF($D7=【設定】!$G$9,IF($I7="○",$L7,""),"")</f>
        <v/>
      </c>
      <c r="V7" s="96" t="str">
        <f>IF($D7=【設定】!$G$9,IF($I7="判定中",$L7,IF($I7="未完了",$L7,"")),"")</f>
        <v/>
      </c>
      <c r="W7" s="96" t="str">
        <f>IF($D7=【設定】!$G$10,IF($I7="○",$L7,""),"")</f>
        <v/>
      </c>
      <c r="X7" s="96" t="str">
        <f>IF($D7=【設定】!$G$10,IF($I7="判定中",$L7,IF($I7="未完了",$L7,"")),"")</f>
        <v/>
      </c>
      <c r="Y7" s="96" t="str">
        <f>IF($D7=【設定】!$G$11,IF($I7="○",$L7,""),"")</f>
        <v/>
      </c>
      <c r="Z7" s="96" t="str">
        <f>IF($D7=【設定】!$G$11,IF($I7="判定中",$L7,IF($I7="未完了",$L7,"")),"")</f>
        <v/>
      </c>
    </row>
    <row r="8" spans="1:27" x14ac:dyDescent="0.2">
      <c r="A8" s="20">
        <f t="shared" ref="A8:A13" si="6">A7+1</f>
        <v>3</v>
      </c>
      <c r="B8" s="21" t="str">
        <f t="shared" ref="B8:B25" si="7">IF(C8="","",TEXT(C8,"YYYY年MM月"))</f>
        <v>2016年03月</v>
      </c>
      <c r="C8" s="63">
        <v>42430</v>
      </c>
      <c r="D8" s="64" t="s">
        <v>43</v>
      </c>
      <c r="E8" s="65" t="s">
        <v>10</v>
      </c>
      <c r="F8" s="66" t="s">
        <v>6</v>
      </c>
      <c r="G8" s="67" t="s">
        <v>70</v>
      </c>
      <c r="H8" s="68">
        <v>200000</v>
      </c>
      <c r="I8" s="69" t="s">
        <v>30</v>
      </c>
      <c r="J8" s="67"/>
      <c r="K8" s="62">
        <f>IF(I8="×",0,IF(H8="","",H8/(VLOOKUP(E8,【設定】!$C$6:$D$26,2,FALSE))))</f>
        <v>10000</v>
      </c>
      <c r="L8" s="94">
        <f>IF(I8="×",0,IF(H8="","",H8/(VLOOKUP(E8,【設定】!$C$6:$D$26,2,FALSE))*VLOOKUP(E8,【設定】!$C$6:$E$26,3,FALSE)))</f>
        <v>8100.0000000000009</v>
      </c>
      <c r="M8" s="96">
        <f t="shared" si="2"/>
        <v>8100.0000000000009</v>
      </c>
      <c r="N8" s="96" t="str">
        <f t="shared" si="3"/>
        <v/>
      </c>
      <c r="O8" s="96">
        <f t="shared" si="4"/>
        <v>200000</v>
      </c>
      <c r="P8" s="96" t="str">
        <f t="shared" si="5"/>
        <v/>
      </c>
      <c r="Q8" s="96">
        <f>IF($D8=【設定】!$G$7,IF($I8="○",$L8,""),"")</f>
        <v>8100.0000000000009</v>
      </c>
      <c r="R8" s="96" t="str">
        <f>IF($D8=【設定】!$G$7,IF($I8="判定中",$L8,IF($I8="未完了",$L8,"")),"")</f>
        <v/>
      </c>
      <c r="S8" s="96" t="str">
        <f>IF($D8=【設定】!$G$8,IF($I8="○",$L8,""),"")</f>
        <v/>
      </c>
      <c r="T8" s="96" t="str">
        <f>IF($D8=【設定】!$G$8,IF($I8="判定中",$L8,IF($I8="未完了",$L8,"")),"")</f>
        <v/>
      </c>
      <c r="U8" s="96" t="str">
        <f>IF($D8=【設定】!$G$9,IF($I8="○",$L8,""),"")</f>
        <v/>
      </c>
      <c r="V8" s="96" t="str">
        <f>IF($D8=【設定】!$G$9,IF($I8="判定中",$L8,IF($I8="未完了",$L8,"")),"")</f>
        <v/>
      </c>
      <c r="W8" s="96" t="str">
        <f>IF($D8=【設定】!$G$10,IF($I8="○",$L8,""),"")</f>
        <v/>
      </c>
      <c r="X8" s="96" t="str">
        <f>IF($D8=【設定】!$G$10,IF($I8="判定中",$L8,IF($I8="未完了",$L8,"")),"")</f>
        <v/>
      </c>
      <c r="Y8" s="96" t="str">
        <f>IF($D8=【設定】!$G$11,IF($I8="○",$L8,""),"")</f>
        <v/>
      </c>
      <c r="Z8" s="96" t="str">
        <f>IF($D8=【設定】!$G$11,IF($I8="判定中",$L8,IF($I8="未完了",$L8,"")),"")</f>
        <v/>
      </c>
    </row>
    <row r="9" spans="1:27" x14ac:dyDescent="0.2">
      <c r="A9" s="20">
        <f t="shared" si="6"/>
        <v>4</v>
      </c>
      <c r="B9" s="21" t="str">
        <f t="shared" si="7"/>
        <v>2016年04月</v>
      </c>
      <c r="C9" s="63">
        <v>42461</v>
      </c>
      <c r="D9" s="64" t="s">
        <v>43</v>
      </c>
      <c r="E9" s="65" t="s">
        <v>7</v>
      </c>
      <c r="F9" s="66" t="s">
        <v>8</v>
      </c>
      <c r="G9" s="67" t="s">
        <v>71</v>
      </c>
      <c r="H9" s="68">
        <v>24000</v>
      </c>
      <c r="I9" s="69" t="s">
        <v>30</v>
      </c>
      <c r="J9" s="67" t="s">
        <v>92</v>
      </c>
      <c r="K9" s="62">
        <f>IF(I9="×",0,IF(H9="","",H9/(VLOOKUP(E9,【設定】!$C$6:$D$26,2,FALSE))))</f>
        <v>12000</v>
      </c>
      <c r="L9" s="94">
        <f>IF(I9="×",0,IF(H9="","",H9/(VLOOKUP(E9,【設定】!$C$6:$D$26,2,FALSE))*VLOOKUP(E9,【設定】!$C$6:$E$26,3,FALSE)))</f>
        <v>9720</v>
      </c>
      <c r="M9" s="96">
        <f t="shared" si="2"/>
        <v>9720</v>
      </c>
      <c r="N9" s="96" t="str">
        <f t="shared" si="3"/>
        <v/>
      </c>
      <c r="O9" s="96">
        <f t="shared" si="4"/>
        <v>24000</v>
      </c>
      <c r="P9" s="96" t="str">
        <f t="shared" si="5"/>
        <v/>
      </c>
      <c r="Q9" s="96">
        <f>IF($D9=【設定】!$G$7,IF($I9="○",$L9,""),"")</f>
        <v>9720</v>
      </c>
      <c r="R9" s="96" t="str">
        <f>IF($D9=【設定】!$G$7,IF($I9="判定中",$L9,IF($I9="未完了",$L9,"")),"")</f>
        <v/>
      </c>
      <c r="S9" s="96" t="str">
        <f>IF($D9=【設定】!$G$8,IF($I9="○",$L9,""),"")</f>
        <v/>
      </c>
      <c r="T9" s="96" t="str">
        <f>IF($D9=【設定】!$G$8,IF($I9="判定中",$L9,IF($I9="未完了",$L9,"")),"")</f>
        <v/>
      </c>
      <c r="U9" s="96" t="str">
        <f>IF($D9=【設定】!$G$9,IF($I9="○",$L9,""),"")</f>
        <v/>
      </c>
      <c r="V9" s="96" t="str">
        <f>IF($D9=【設定】!$G$9,IF($I9="判定中",$L9,IF($I9="未完了",$L9,"")),"")</f>
        <v/>
      </c>
      <c r="W9" s="96" t="str">
        <f>IF($D9=【設定】!$G$10,IF($I9="○",$L9,""),"")</f>
        <v/>
      </c>
      <c r="X9" s="96" t="str">
        <f>IF($D9=【設定】!$G$10,IF($I9="判定中",$L9,IF($I9="未完了",$L9,"")),"")</f>
        <v/>
      </c>
      <c r="Y9" s="96" t="str">
        <f>IF($D9=【設定】!$G$11,IF($I9="○",$L9,""),"")</f>
        <v/>
      </c>
      <c r="Z9" s="96" t="str">
        <f>IF($D9=【設定】!$G$11,IF($I9="判定中",$L9,IF($I9="未完了",$L9,"")),"")</f>
        <v/>
      </c>
    </row>
    <row r="10" spans="1:27" x14ac:dyDescent="0.2">
      <c r="A10" s="20">
        <f t="shared" si="6"/>
        <v>5</v>
      </c>
      <c r="B10" s="21" t="str">
        <f t="shared" si="7"/>
        <v>2016年04月</v>
      </c>
      <c r="C10" s="63">
        <v>42461</v>
      </c>
      <c r="D10" s="64" t="s">
        <v>43</v>
      </c>
      <c r="E10" s="65" t="s">
        <v>5</v>
      </c>
      <c r="F10" s="66" t="s">
        <v>57</v>
      </c>
      <c r="G10" s="67" t="s">
        <v>72</v>
      </c>
      <c r="H10" s="68">
        <v>25</v>
      </c>
      <c r="I10" s="69" t="s">
        <v>30</v>
      </c>
      <c r="J10" s="67"/>
      <c r="K10" s="62">
        <f>IF(I10="×",0,IF(H10="","",H10/(VLOOKUP(E10,【設定】!$C$6:$D$26,2,FALSE))))</f>
        <v>25</v>
      </c>
      <c r="L10" s="94">
        <f>IF(I10="×",0,IF(H10="","",H10/(VLOOKUP(E10,【設定】!$C$6:$D$26,2,FALSE))*VLOOKUP(E10,【設定】!$C$6:$E$26,3,FALSE)))</f>
        <v>20.25</v>
      </c>
      <c r="M10" s="96">
        <f t="shared" si="2"/>
        <v>20.25</v>
      </c>
      <c r="N10" s="96" t="str">
        <f t="shared" si="3"/>
        <v/>
      </c>
      <c r="O10" s="96">
        <f t="shared" si="4"/>
        <v>25</v>
      </c>
      <c r="P10" s="96" t="str">
        <f t="shared" si="5"/>
        <v/>
      </c>
      <c r="Q10" s="96">
        <f>IF($D10=【設定】!$G$7,IF($I10="○",$L10,""),"")</f>
        <v>20.25</v>
      </c>
      <c r="R10" s="96" t="str">
        <f>IF($D10=【設定】!$G$7,IF($I10="判定中",$L10,IF($I10="未完了",$L10,"")),"")</f>
        <v/>
      </c>
      <c r="S10" s="96" t="str">
        <f>IF($D10=【設定】!$G$8,IF($I10="○",$L10,""),"")</f>
        <v/>
      </c>
      <c r="T10" s="96" t="str">
        <f>IF($D10=【設定】!$G$8,IF($I10="判定中",$L10,IF($I10="未完了",$L10,"")),"")</f>
        <v/>
      </c>
      <c r="U10" s="96" t="str">
        <f>IF($D10=【設定】!$G$9,IF($I10="○",$L10,""),"")</f>
        <v/>
      </c>
      <c r="V10" s="96" t="str">
        <f>IF($D10=【設定】!$G$9,IF($I10="判定中",$L10,IF($I10="未完了",$L10,"")),"")</f>
        <v/>
      </c>
      <c r="W10" s="96" t="str">
        <f>IF($D10=【設定】!$G$10,IF($I10="○",$L10,""),"")</f>
        <v/>
      </c>
      <c r="X10" s="96" t="str">
        <f>IF($D10=【設定】!$G$10,IF($I10="判定中",$L10,IF($I10="未完了",$L10,"")),"")</f>
        <v/>
      </c>
      <c r="Y10" s="96" t="str">
        <f>IF($D10=【設定】!$G$11,IF($I10="○",$L10,""),"")</f>
        <v/>
      </c>
      <c r="Z10" s="96" t="str">
        <f>IF($D10=【設定】!$G$11,IF($I10="判定中",$L10,IF($I10="未完了",$L10,"")),"")</f>
        <v/>
      </c>
    </row>
    <row r="11" spans="1:27" x14ac:dyDescent="0.2">
      <c r="A11" s="20">
        <f t="shared" si="6"/>
        <v>6</v>
      </c>
      <c r="B11" s="21" t="str">
        <f t="shared" si="7"/>
        <v>2016年04月</v>
      </c>
      <c r="C11" s="63">
        <v>42461</v>
      </c>
      <c r="D11" s="64" t="s">
        <v>43</v>
      </c>
      <c r="E11" s="65" t="s">
        <v>62</v>
      </c>
      <c r="F11" s="66" t="s">
        <v>6</v>
      </c>
      <c r="G11" s="67" t="s">
        <v>63</v>
      </c>
      <c r="H11" s="68">
        <v>26000</v>
      </c>
      <c r="I11" s="69" t="s">
        <v>30</v>
      </c>
      <c r="J11" s="67" t="s">
        <v>93</v>
      </c>
      <c r="K11" s="62">
        <f>IF(I11="×",0,IF(H11="","",H11/(VLOOKUP(E11,【設定】!$C$6:$D$26,2,FALSE))))</f>
        <v>13000</v>
      </c>
      <c r="L11" s="94">
        <f>IF(I11="×",0,IF(H11="","",H11/(VLOOKUP(E11,【設定】!$C$6:$D$26,2,FALSE))*VLOOKUP(E11,【設定】!$C$6:$E$26,3,FALSE)))</f>
        <v>9100</v>
      </c>
      <c r="M11" s="96">
        <f t="shared" si="2"/>
        <v>9100</v>
      </c>
      <c r="N11" s="96" t="str">
        <f t="shared" si="3"/>
        <v/>
      </c>
      <c r="O11" s="96">
        <f t="shared" si="4"/>
        <v>26000</v>
      </c>
      <c r="P11" s="96" t="str">
        <f t="shared" si="5"/>
        <v/>
      </c>
      <c r="Q11" s="96">
        <f>IF($D11=【設定】!$G$7,IF($I11="○",$L11,""),"")</f>
        <v>9100</v>
      </c>
      <c r="R11" s="96" t="str">
        <f>IF($D11=【設定】!$G$7,IF($I11="判定中",$L11,IF($I11="未完了",$L11,"")),"")</f>
        <v/>
      </c>
      <c r="S11" s="96" t="str">
        <f>IF($D11=【設定】!$G$8,IF($I11="○",$L11,""),"")</f>
        <v/>
      </c>
      <c r="T11" s="96" t="str">
        <f>IF($D11=【設定】!$G$8,IF($I11="判定中",$L11,IF($I11="未完了",$L11,"")),"")</f>
        <v/>
      </c>
      <c r="U11" s="96" t="str">
        <f>IF($D11=【設定】!$G$9,IF($I11="○",$L11,""),"")</f>
        <v/>
      </c>
      <c r="V11" s="96" t="str">
        <f>IF($D11=【設定】!$G$9,IF($I11="判定中",$L11,IF($I11="未完了",$L11,"")),"")</f>
        <v/>
      </c>
      <c r="W11" s="96" t="str">
        <f>IF($D11=【設定】!$G$10,IF($I11="○",$L11,""),"")</f>
        <v/>
      </c>
      <c r="X11" s="96" t="str">
        <f>IF($D11=【設定】!$G$10,IF($I11="判定中",$L11,IF($I11="未完了",$L11,"")),"")</f>
        <v/>
      </c>
      <c r="Y11" s="96" t="str">
        <f>IF($D11=【設定】!$G$11,IF($I11="○",$L11,""),"")</f>
        <v/>
      </c>
      <c r="Z11" s="96" t="str">
        <f>IF($D11=【設定】!$G$11,IF($I11="判定中",$L11,IF($I11="未完了",$L11,"")),"")</f>
        <v/>
      </c>
    </row>
    <row r="12" spans="1:27" x14ac:dyDescent="0.2">
      <c r="A12" s="20">
        <f t="shared" si="6"/>
        <v>7</v>
      </c>
      <c r="B12" s="21" t="str">
        <f t="shared" si="7"/>
        <v>2016年04月</v>
      </c>
      <c r="C12" s="63">
        <v>42461</v>
      </c>
      <c r="D12" s="64" t="s">
        <v>43</v>
      </c>
      <c r="E12" s="65" t="s">
        <v>5</v>
      </c>
      <c r="F12" s="66" t="s">
        <v>47</v>
      </c>
      <c r="G12" s="67" t="s">
        <v>73</v>
      </c>
      <c r="H12" s="68">
        <v>90</v>
      </c>
      <c r="I12" s="69" t="s">
        <v>30</v>
      </c>
      <c r="J12" s="67"/>
      <c r="K12" s="62">
        <f>IF(I12="×",0,IF(H12="","",H12/(VLOOKUP(E12,【設定】!$C$6:$D$26,2,FALSE))))</f>
        <v>90</v>
      </c>
      <c r="L12" s="94">
        <f>IF(I12="×",0,IF(H12="","",H12/(VLOOKUP(E12,【設定】!$C$6:$D$26,2,FALSE))*VLOOKUP(E12,【設定】!$C$6:$E$26,3,FALSE)))</f>
        <v>72.900000000000006</v>
      </c>
      <c r="M12" s="96">
        <f t="shared" si="2"/>
        <v>72.900000000000006</v>
      </c>
      <c r="N12" s="96" t="str">
        <f t="shared" si="3"/>
        <v/>
      </c>
      <c r="O12" s="96">
        <f t="shared" si="4"/>
        <v>90</v>
      </c>
      <c r="P12" s="96" t="str">
        <f t="shared" si="5"/>
        <v/>
      </c>
      <c r="Q12" s="96">
        <f>IF($D12=【設定】!$G$7,IF($I12="○",$L12,""),"")</f>
        <v>72.900000000000006</v>
      </c>
      <c r="R12" s="96" t="str">
        <f>IF($D12=【設定】!$G$7,IF($I12="判定中",$L12,IF($I12="未完了",$L12,"")),"")</f>
        <v/>
      </c>
      <c r="S12" s="96" t="str">
        <f>IF($D12=【設定】!$G$8,IF($I12="○",$L12,""),"")</f>
        <v/>
      </c>
      <c r="T12" s="96" t="str">
        <f>IF($D12=【設定】!$G$8,IF($I12="判定中",$L12,IF($I12="未完了",$L12,"")),"")</f>
        <v/>
      </c>
      <c r="U12" s="96" t="str">
        <f>IF($D12=【設定】!$G$9,IF($I12="○",$L12,""),"")</f>
        <v/>
      </c>
      <c r="V12" s="96" t="str">
        <f>IF($D12=【設定】!$G$9,IF($I12="判定中",$L12,IF($I12="未完了",$L12,"")),"")</f>
        <v/>
      </c>
      <c r="W12" s="96" t="str">
        <f>IF($D12=【設定】!$G$10,IF($I12="○",$L12,""),"")</f>
        <v/>
      </c>
      <c r="X12" s="96" t="str">
        <f>IF($D12=【設定】!$G$10,IF($I12="判定中",$L12,IF($I12="未完了",$L12,"")),"")</f>
        <v/>
      </c>
      <c r="Y12" s="96" t="str">
        <f>IF($D12=【設定】!$G$11,IF($I12="○",$L12,""),"")</f>
        <v/>
      </c>
      <c r="Z12" s="96" t="str">
        <f>IF($D12=【設定】!$G$11,IF($I12="判定中",$L12,IF($I12="未完了",$L12,"")),"")</f>
        <v/>
      </c>
    </row>
    <row r="13" spans="1:27" x14ac:dyDescent="0.2">
      <c r="A13" s="20">
        <f t="shared" si="6"/>
        <v>8</v>
      </c>
      <c r="B13" s="21" t="str">
        <f t="shared" si="7"/>
        <v>2016年04月</v>
      </c>
      <c r="C13" s="63">
        <v>42461</v>
      </c>
      <c r="D13" s="64" t="s">
        <v>45</v>
      </c>
      <c r="E13" s="65" t="s">
        <v>5</v>
      </c>
      <c r="F13" s="66" t="s">
        <v>8</v>
      </c>
      <c r="G13" s="67" t="s">
        <v>74</v>
      </c>
      <c r="H13" s="68">
        <v>12000</v>
      </c>
      <c r="I13" s="69" t="s">
        <v>85</v>
      </c>
      <c r="J13" s="67" t="s">
        <v>94</v>
      </c>
      <c r="K13" s="62">
        <f>IF(I13="×",0,IF(H13="","",H13/(VLOOKUP(E13,【設定】!$C$6:$D$26,2,FALSE))))</f>
        <v>12000</v>
      </c>
      <c r="L13" s="94">
        <f>IF(I13="×",0,IF(H13="","",H13/(VLOOKUP(E13,【設定】!$C$6:$D$26,2,FALSE))*VLOOKUP(E13,【設定】!$C$6:$E$26,3,FALSE)))</f>
        <v>9720</v>
      </c>
      <c r="M13" s="96" t="str">
        <f t="shared" si="2"/>
        <v/>
      </c>
      <c r="N13" s="96">
        <f t="shared" si="3"/>
        <v>9720</v>
      </c>
      <c r="O13" s="96" t="str">
        <f t="shared" si="4"/>
        <v/>
      </c>
      <c r="P13" s="96">
        <f t="shared" si="5"/>
        <v>12000</v>
      </c>
      <c r="Q13" s="96" t="str">
        <f>IF($D13=【設定】!$G$7,IF($I13="○",$L13,""),"")</f>
        <v/>
      </c>
      <c r="R13" s="96" t="str">
        <f>IF($D13=【設定】!$G$7,IF($I13="判定中",$L13,IF($I13="未完了",$L13,"")),"")</f>
        <v/>
      </c>
      <c r="S13" s="96" t="str">
        <f>IF($D13=【設定】!$G$8,IF($I13="○",$L13,""),"")</f>
        <v/>
      </c>
      <c r="T13" s="96">
        <f>IF($D13=【設定】!$G$8,IF($I13="判定中",$L13,IF($I13="未完了",$L13,"")),"")</f>
        <v>9720</v>
      </c>
      <c r="U13" s="96" t="str">
        <f>IF($D13=【設定】!$G$9,IF($I13="○",$L13,""),"")</f>
        <v/>
      </c>
      <c r="V13" s="96" t="str">
        <f>IF($D13=【設定】!$G$9,IF($I13="判定中",$L13,IF($I13="未完了",$L13,"")),"")</f>
        <v/>
      </c>
      <c r="W13" s="96" t="str">
        <f>IF($D13=【設定】!$G$10,IF($I13="○",$L13,""),"")</f>
        <v/>
      </c>
      <c r="X13" s="96" t="str">
        <f>IF($D13=【設定】!$G$10,IF($I13="判定中",$L13,IF($I13="未完了",$L13,"")),"")</f>
        <v/>
      </c>
      <c r="Y13" s="96" t="str">
        <f>IF($D13=【設定】!$G$11,IF($I13="○",$L13,""),"")</f>
        <v/>
      </c>
      <c r="Z13" s="96" t="str">
        <f>IF($D13=【設定】!$G$11,IF($I13="判定中",$L13,IF($I13="未完了",$L13,"")),"")</f>
        <v/>
      </c>
    </row>
    <row r="14" spans="1:27" x14ac:dyDescent="0.2">
      <c r="A14" s="20">
        <f t="shared" ref="A14" si="8">A13+1</f>
        <v>9</v>
      </c>
      <c r="B14" s="21" t="str">
        <f t="shared" si="7"/>
        <v>2016年04月</v>
      </c>
      <c r="C14" s="63">
        <v>42461</v>
      </c>
      <c r="D14" s="64" t="s">
        <v>45</v>
      </c>
      <c r="E14" s="65" t="s">
        <v>10</v>
      </c>
      <c r="F14" s="66" t="s">
        <v>6</v>
      </c>
      <c r="G14" s="67" t="s">
        <v>75</v>
      </c>
      <c r="H14" s="68">
        <v>240000</v>
      </c>
      <c r="I14" s="69" t="s">
        <v>30</v>
      </c>
      <c r="J14" s="67"/>
      <c r="K14" s="62">
        <f>IF(I14="×",0,IF(H14="","",H14/(VLOOKUP(E14,【設定】!$C$6:$D$26,2,FALSE))))</f>
        <v>12000</v>
      </c>
      <c r="L14" s="94">
        <f>IF(I14="×",0,IF(H14="","",H14/(VLOOKUP(E14,【設定】!$C$6:$D$26,2,FALSE))*VLOOKUP(E14,【設定】!$C$6:$E$26,3,FALSE)))</f>
        <v>9720</v>
      </c>
      <c r="M14" s="96">
        <f t="shared" si="2"/>
        <v>9720</v>
      </c>
      <c r="N14" s="96" t="str">
        <f t="shared" si="3"/>
        <v/>
      </c>
      <c r="O14" s="96">
        <f t="shared" si="4"/>
        <v>240000</v>
      </c>
      <c r="P14" s="96" t="str">
        <f t="shared" si="5"/>
        <v/>
      </c>
      <c r="Q14" s="96" t="str">
        <f>IF($D14=【設定】!$G$7,IF($I14="○",$L14,""),"")</f>
        <v/>
      </c>
      <c r="R14" s="96" t="str">
        <f>IF($D14=【設定】!$G$7,IF($I14="判定中",$L14,IF($I14="未完了",$L14,"")),"")</f>
        <v/>
      </c>
      <c r="S14" s="96">
        <f>IF($D14=【設定】!$G$8,IF($I14="○",$L14,""),"")</f>
        <v>9720</v>
      </c>
      <c r="T14" s="96" t="str">
        <f>IF($D14=【設定】!$G$8,IF($I14="判定中",$L14,IF($I14="未完了",$L14,"")),"")</f>
        <v/>
      </c>
      <c r="U14" s="96" t="str">
        <f>IF($D14=【設定】!$G$9,IF($I14="○",$L14,""),"")</f>
        <v/>
      </c>
      <c r="V14" s="96" t="str">
        <f>IF($D14=【設定】!$G$9,IF($I14="判定中",$L14,IF($I14="未完了",$L14,"")),"")</f>
        <v/>
      </c>
      <c r="W14" s="96" t="str">
        <f>IF($D14=【設定】!$G$10,IF($I14="○",$L14,""),"")</f>
        <v/>
      </c>
      <c r="X14" s="96" t="str">
        <f>IF($D14=【設定】!$G$10,IF($I14="判定中",$L14,IF($I14="未完了",$L14,"")),"")</f>
        <v/>
      </c>
      <c r="Y14" s="96" t="str">
        <f>IF($D14=【設定】!$G$11,IF($I14="○",$L14,""),"")</f>
        <v/>
      </c>
      <c r="Z14" s="96" t="str">
        <f>IF($D14=【設定】!$G$11,IF($I14="判定中",$L14,IF($I14="未完了",$L14,"")),"")</f>
        <v/>
      </c>
      <c r="AA14" s="22"/>
    </row>
    <row r="15" spans="1:27" x14ac:dyDescent="0.2">
      <c r="A15" s="20">
        <f t="shared" ref="A15:A29" si="9">A14+1</f>
        <v>10</v>
      </c>
      <c r="B15" s="21" t="str">
        <f t="shared" si="7"/>
        <v>2016年05月</v>
      </c>
      <c r="C15" s="63">
        <v>42491</v>
      </c>
      <c r="D15" s="64" t="s">
        <v>45</v>
      </c>
      <c r="E15" s="65" t="s">
        <v>5</v>
      </c>
      <c r="F15" s="66" t="s">
        <v>19</v>
      </c>
      <c r="G15" s="67" t="s">
        <v>76</v>
      </c>
      <c r="H15" s="68">
        <v>38</v>
      </c>
      <c r="I15" s="69" t="s">
        <v>30</v>
      </c>
      <c r="J15" s="67"/>
      <c r="K15" s="62">
        <f>IF(I15="×",0,IF(H15="","",H15/(VLOOKUP(E15,【設定】!$C$6:$D$26,2,FALSE))))</f>
        <v>38</v>
      </c>
      <c r="L15" s="94">
        <f>IF(I15="×",0,IF(H15="","",H15/(VLOOKUP(E15,【設定】!$C$6:$D$26,2,FALSE))*VLOOKUP(E15,【設定】!$C$6:$E$26,3,FALSE)))</f>
        <v>30.78</v>
      </c>
      <c r="M15" s="96">
        <f t="shared" si="2"/>
        <v>30.78</v>
      </c>
      <c r="N15" s="96" t="str">
        <f t="shared" si="3"/>
        <v/>
      </c>
      <c r="O15" s="96">
        <f t="shared" si="4"/>
        <v>38</v>
      </c>
      <c r="P15" s="96" t="str">
        <f t="shared" si="5"/>
        <v/>
      </c>
      <c r="Q15" s="96" t="str">
        <f>IF($D15=【設定】!$G$7,IF($I15="○",$L15,""),"")</f>
        <v/>
      </c>
      <c r="R15" s="96" t="str">
        <f>IF($D15=【設定】!$G$7,IF($I15="判定中",$L15,IF($I15="未完了",$L15,"")),"")</f>
        <v/>
      </c>
      <c r="S15" s="96">
        <f>IF($D15=【設定】!$G$8,IF($I15="○",$L15,""),"")</f>
        <v>30.78</v>
      </c>
      <c r="T15" s="96" t="str">
        <f>IF($D15=【設定】!$G$8,IF($I15="判定中",$L15,IF($I15="未完了",$L15,"")),"")</f>
        <v/>
      </c>
      <c r="U15" s="96" t="str">
        <f>IF($D15=【設定】!$G$9,IF($I15="○",$L15,""),"")</f>
        <v/>
      </c>
      <c r="V15" s="96" t="str">
        <f>IF($D15=【設定】!$G$9,IF($I15="判定中",$L15,IF($I15="未完了",$L15,"")),"")</f>
        <v/>
      </c>
      <c r="W15" s="96" t="str">
        <f>IF($D15=【設定】!$G$10,IF($I15="○",$L15,""),"")</f>
        <v/>
      </c>
      <c r="X15" s="96" t="str">
        <f>IF($D15=【設定】!$G$10,IF($I15="判定中",$L15,IF($I15="未完了",$L15,"")),"")</f>
        <v/>
      </c>
      <c r="Y15" s="96" t="str">
        <f>IF($D15=【設定】!$G$11,IF($I15="○",$L15,""),"")</f>
        <v/>
      </c>
      <c r="Z15" s="96" t="str">
        <f>IF($D15=【設定】!$G$11,IF($I15="判定中",$L15,IF($I15="未完了",$L15,"")),"")</f>
        <v/>
      </c>
    </row>
    <row r="16" spans="1:27" x14ac:dyDescent="0.2">
      <c r="A16" s="20">
        <f t="shared" si="9"/>
        <v>11</v>
      </c>
      <c r="B16" s="21" t="str">
        <f t="shared" si="7"/>
        <v>2016年05月</v>
      </c>
      <c r="C16" s="63">
        <v>42491</v>
      </c>
      <c r="D16" s="64" t="s">
        <v>45</v>
      </c>
      <c r="E16" s="65" t="s">
        <v>5</v>
      </c>
      <c r="F16" s="66" t="s">
        <v>17</v>
      </c>
      <c r="G16" s="67" t="s">
        <v>73</v>
      </c>
      <c r="H16" s="68">
        <v>680</v>
      </c>
      <c r="I16" s="69" t="s">
        <v>30</v>
      </c>
      <c r="J16" s="67"/>
      <c r="K16" s="62">
        <f>IF(I16="×",0,IF(H16="","",H16/(VLOOKUP(E16,【設定】!$C$6:$D$26,2,FALSE))))</f>
        <v>680</v>
      </c>
      <c r="L16" s="94">
        <f>IF(I16="×",0,IF(H16="","",H16/(VLOOKUP(E16,【設定】!$C$6:$D$26,2,FALSE))*VLOOKUP(E16,【設定】!$C$6:$E$26,3,FALSE)))</f>
        <v>550.80000000000007</v>
      </c>
      <c r="M16" s="96">
        <f t="shared" si="2"/>
        <v>550.80000000000007</v>
      </c>
      <c r="N16" s="96" t="str">
        <f t="shared" si="3"/>
        <v/>
      </c>
      <c r="O16" s="96">
        <f t="shared" si="4"/>
        <v>680</v>
      </c>
      <c r="P16" s="96" t="str">
        <f t="shared" si="5"/>
        <v/>
      </c>
      <c r="Q16" s="96" t="str">
        <f>IF($D16=【設定】!$G$7,IF($I16="○",$L16,""),"")</f>
        <v/>
      </c>
      <c r="R16" s="96" t="str">
        <f>IF($D16=【設定】!$G$7,IF($I16="判定中",$L16,IF($I16="未完了",$L16,"")),"")</f>
        <v/>
      </c>
      <c r="S16" s="96">
        <f>IF($D16=【設定】!$G$8,IF($I16="○",$L16,""),"")</f>
        <v>550.80000000000007</v>
      </c>
      <c r="T16" s="96" t="str">
        <f>IF($D16=【設定】!$G$8,IF($I16="判定中",$L16,IF($I16="未完了",$L16,"")),"")</f>
        <v/>
      </c>
      <c r="U16" s="96" t="str">
        <f>IF($D16=【設定】!$G$9,IF($I16="○",$L16,""),"")</f>
        <v/>
      </c>
      <c r="V16" s="96" t="str">
        <f>IF($D16=【設定】!$G$9,IF($I16="判定中",$L16,IF($I16="未完了",$L16,"")),"")</f>
        <v/>
      </c>
      <c r="W16" s="96" t="str">
        <f>IF($D16=【設定】!$G$10,IF($I16="○",$L16,""),"")</f>
        <v/>
      </c>
      <c r="X16" s="96" t="str">
        <f>IF($D16=【設定】!$G$10,IF($I16="判定中",$L16,IF($I16="未完了",$L16,"")),"")</f>
        <v/>
      </c>
      <c r="Y16" s="96" t="str">
        <f>IF($D16=【設定】!$G$11,IF($I16="○",$L16,""),"")</f>
        <v/>
      </c>
      <c r="Z16" s="96" t="str">
        <f>IF($D16=【設定】!$G$11,IF($I16="判定中",$L16,IF($I16="未完了",$L16,"")),"")</f>
        <v/>
      </c>
    </row>
    <row r="17" spans="1:26" x14ac:dyDescent="0.2">
      <c r="A17" s="20">
        <f t="shared" si="9"/>
        <v>12</v>
      </c>
      <c r="B17" s="21" t="str">
        <f t="shared" si="7"/>
        <v>2016年05月</v>
      </c>
      <c r="C17" s="63">
        <v>42491</v>
      </c>
      <c r="D17" s="64" t="s">
        <v>45</v>
      </c>
      <c r="E17" s="65" t="s">
        <v>10</v>
      </c>
      <c r="F17" s="66" t="s">
        <v>17</v>
      </c>
      <c r="G17" s="67" t="s">
        <v>73</v>
      </c>
      <c r="H17" s="68">
        <v>816</v>
      </c>
      <c r="I17" s="69" t="s">
        <v>29</v>
      </c>
      <c r="J17" s="67"/>
      <c r="K17" s="62">
        <f>IF(I17="×",0,IF(H17="","",H17/(VLOOKUP(E17,【設定】!$C$6:$D$26,2,FALSE))))</f>
        <v>40.799999999999997</v>
      </c>
      <c r="L17" s="94">
        <f>IF(I17="×",0,IF(H17="","",H17/(VLOOKUP(E17,【設定】!$C$6:$D$26,2,FALSE))*VLOOKUP(E17,【設定】!$C$6:$E$26,3,FALSE)))</f>
        <v>33.048000000000002</v>
      </c>
      <c r="M17" s="96" t="str">
        <f t="shared" si="2"/>
        <v/>
      </c>
      <c r="N17" s="96">
        <f t="shared" si="3"/>
        <v>33.048000000000002</v>
      </c>
      <c r="O17" s="96" t="str">
        <f t="shared" si="4"/>
        <v/>
      </c>
      <c r="P17" s="96">
        <f t="shared" si="5"/>
        <v>816</v>
      </c>
      <c r="Q17" s="96" t="str">
        <f>IF($D17=【設定】!$G$7,IF($I17="○",$L17,""),"")</f>
        <v/>
      </c>
      <c r="R17" s="96" t="str">
        <f>IF($D17=【設定】!$G$7,IF($I17="判定中",$L17,IF($I17="未完了",$L17,"")),"")</f>
        <v/>
      </c>
      <c r="S17" s="96" t="str">
        <f>IF($D17=【設定】!$G$8,IF($I17="○",$L17,""),"")</f>
        <v/>
      </c>
      <c r="T17" s="96">
        <f>IF($D17=【設定】!$G$8,IF($I17="判定中",$L17,IF($I17="未完了",$L17,"")),"")</f>
        <v>33.048000000000002</v>
      </c>
      <c r="U17" s="96" t="str">
        <f>IF($D17=【設定】!$G$9,IF($I17="○",$L17,""),"")</f>
        <v/>
      </c>
      <c r="V17" s="96" t="str">
        <f>IF($D17=【設定】!$G$9,IF($I17="判定中",$L17,IF($I17="未完了",$L17,"")),"")</f>
        <v/>
      </c>
      <c r="W17" s="96" t="str">
        <f>IF($D17=【設定】!$G$10,IF($I17="○",$L17,""),"")</f>
        <v/>
      </c>
      <c r="X17" s="96" t="str">
        <f>IF($D17=【設定】!$G$10,IF($I17="判定中",$L17,IF($I17="未完了",$L17,"")),"")</f>
        <v/>
      </c>
      <c r="Y17" s="96" t="str">
        <f>IF($D17=【設定】!$G$11,IF($I17="○",$L17,""),"")</f>
        <v/>
      </c>
      <c r="Z17" s="96" t="str">
        <f>IF($D17=【設定】!$G$11,IF($I17="判定中",$L17,IF($I17="未完了",$L17,"")),"")</f>
        <v/>
      </c>
    </row>
    <row r="18" spans="1:26" x14ac:dyDescent="0.2">
      <c r="A18" s="20">
        <f t="shared" si="9"/>
        <v>13</v>
      </c>
      <c r="B18" s="21" t="str">
        <f t="shared" si="7"/>
        <v>2016年06月</v>
      </c>
      <c r="C18" s="63">
        <v>42522</v>
      </c>
      <c r="D18" s="64" t="s">
        <v>43</v>
      </c>
      <c r="E18" s="65" t="s">
        <v>48</v>
      </c>
      <c r="F18" s="66" t="s">
        <v>16</v>
      </c>
      <c r="G18" s="67" t="s">
        <v>67</v>
      </c>
      <c r="H18" s="68">
        <v>1000000</v>
      </c>
      <c r="I18" s="69" t="s">
        <v>66</v>
      </c>
      <c r="J18" s="67"/>
      <c r="K18" s="62">
        <f>IF(I18="×",0,IF(H18="","",H18/(VLOOKUP(E18,【設定】!$C$6:$D$26,2,FALSE))))</f>
        <v>0</v>
      </c>
      <c r="L18" s="94">
        <f>IF(I18="×",0,IF(H18="","",H18/(VLOOKUP(E18,【設定】!$C$6:$D$26,2,FALSE))*VLOOKUP(E18,【設定】!$C$6:$E$26,3,FALSE)))</f>
        <v>0</v>
      </c>
      <c r="M18" s="96" t="str">
        <f t="shared" si="2"/>
        <v/>
      </c>
      <c r="N18" s="96" t="str">
        <f t="shared" si="3"/>
        <v/>
      </c>
      <c r="O18" s="96" t="str">
        <f t="shared" si="4"/>
        <v/>
      </c>
      <c r="P18" s="96" t="str">
        <f t="shared" si="5"/>
        <v/>
      </c>
      <c r="Q18" s="96" t="str">
        <f>IF($D18=【設定】!$G$7,IF($I18="○",$L18,""),"")</f>
        <v/>
      </c>
      <c r="R18" s="96" t="str">
        <f>IF($D18=【設定】!$G$7,IF($I18="判定中",$L18,IF($I18="未完了",$L18,"")),"")</f>
        <v/>
      </c>
      <c r="S18" s="96" t="str">
        <f>IF($D18=【設定】!$G$8,IF($I18="○",$L18,""),"")</f>
        <v/>
      </c>
      <c r="T18" s="96" t="str">
        <f>IF($D18=【設定】!$G$8,IF($I18="判定中",$L18,IF($I18="未完了",$L18,"")),"")</f>
        <v/>
      </c>
      <c r="U18" s="96" t="str">
        <f>IF($D18=【設定】!$G$9,IF($I18="○",$L18,""),"")</f>
        <v/>
      </c>
      <c r="V18" s="96" t="str">
        <f>IF($D18=【設定】!$G$9,IF($I18="判定中",$L18,IF($I18="未完了",$L18,"")),"")</f>
        <v/>
      </c>
      <c r="W18" s="96" t="str">
        <f>IF($D18=【設定】!$G$10,IF($I18="○",$L18,""),"")</f>
        <v/>
      </c>
      <c r="X18" s="96" t="str">
        <f>IF($D18=【設定】!$G$10,IF($I18="判定中",$L18,IF($I18="未完了",$L18,"")),"")</f>
        <v/>
      </c>
      <c r="Y18" s="96" t="str">
        <f>IF($D18=【設定】!$G$11,IF($I18="○",$L18,""),"")</f>
        <v/>
      </c>
      <c r="Z18" s="96" t="str">
        <f>IF($D18=【設定】!$G$11,IF($I18="判定中",$L18,IF($I18="未完了",$L18,"")),"")</f>
        <v/>
      </c>
    </row>
    <row r="19" spans="1:26" x14ac:dyDescent="0.2">
      <c r="A19" s="20">
        <f t="shared" si="9"/>
        <v>14</v>
      </c>
      <c r="B19" s="21" t="str">
        <f t="shared" si="7"/>
        <v/>
      </c>
      <c r="C19" s="63"/>
      <c r="D19" s="64"/>
      <c r="E19" s="65"/>
      <c r="F19" s="66"/>
      <c r="G19" s="67"/>
      <c r="H19" s="68"/>
      <c r="I19" s="69"/>
      <c r="J19" s="67"/>
      <c r="K19" s="62" t="str">
        <f>IF(I19="×",0,IF(H19="","",H19/(VLOOKUP(E19,【設定】!$C$6:$D$26,2,FALSE))))</f>
        <v/>
      </c>
      <c r="L19" s="94" t="str">
        <f>IF(I19="×",0,IF(H19="","",H19/(VLOOKUP(E19,【設定】!$C$6:$D$26,2,FALSE))*VLOOKUP(E19,【設定】!$C$6:$E$26,3,FALSE)))</f>
        <v/>
      </c>
      <c r="M19" s="96" t="str">
        <f t="shared" si="2"/>
        <v/>
      </c>
      <c r="N19" s="96" t="str">
        <f t="shared" si="3"/>
        <v/>
      </c>
      <c r="O19" s="96" t="str">
        <f t="shared" si="4"/>
        <v/>
      </c>
      <c r="P19" s="96" t="str">
        <f t="shared" si="5"/>
        <v/>
      </c>
      <c r="Q19" s="96" t="str">
        <f>IF($D19=【設定】!$G$7,IF($I19="○",$L19,""),"")</f>
        <v/>
      </c>
      <c r="R19" s="96" t="str">
        <f>IF($D19=【設定】!$G$7,IF($I19="判定中",$L19,IF($I19="未完了",$L19,"")),"")</f>
        <v/>
      </c>
      <c r="S19" s="96" t="str">
        <f>IF($D19=【設定】!$G$8,IF($I19="○",$L19,""),"")</f>
        <v/>
      </c>
      <c r="T19" s="96" t="str">
        <f>IF($D19=【設定】!$G$8,IF($I19="判定中",$L19,IF($I19="未完了",$L19,"")),"")</f>
        <v/>
      </c>
      <c r="U19" s="96" t="str">
        <f>IF($D19=【設定】!$G$9,IF($I19="○",$L19,""),"")</f>
        <v/>
      </c>
      <c r="V19" s="96" t="str">
        <f>IF($D19=【設定】!$G$9,IF($I19="判定中",$L19,IF($I19="未完了",$L19,"")),"")</f>
        <v/>
      </c>
      <c r="W19" s="96" t="str">
        <f>IF($D19=【設定】!$G$10,IF($I19="○",$L19,""),"")</f>
        <v/>
      </c>
      <c r="X19" s="96" t="str">
        <f>IF($D19=【設定】!$G$10,IF($I19="判定中",$L19,IF($I19="未完了",$L19,"")),"")</f>
        <v/>
      </c>
      <c r="Y19" s="96" t="str">
        <f>IF($D19=【設定】!$G$11,IF($I19="○",$L19,""),"")</f>
        <v/>
      </c>
      <c r="Z19" s="96" t="str">
        <f>IF($D19=【設定】!$G$11,IF($I19="判定中",$L19,IF($I19="未完了",$L19,"")),"")</f>
        <v/>
      </c>
    </row>
    <row r="20" spans="1:26" x14ac:dyDescent="0.2">
      <c r="A20" s="20">
        <f t="shared" si="9"/>
        <v>15</v>
      </c>
      <c r="B20" s="21" t="str">
        <f t="shared" si="7"/>
        <v/>
      </c>
      <c r="C20" s="63"/>
      <c r="D20" s="64"/>
      <c r="E20" s="65"/>
      <c r="F20" s="66"/>
      <c r="G20" s="67"/>
      <c r="H20" s="68"/>
      <c r="I20" s="69"/>
      <c r="J20" s="67"/>
      <c r="K20" s="62" t="str">
        <f>IF(I20="×",0,IF(H20="","",H20/(VLOOKUP(E20,【設定】!$C$6:$D$26,2,FALSE))))</f>
        <v/>
      </c>
      <c r="L20" s="94" t="str">
        <f>IF(I20="×",0,IF(H20="","",H20/(VLOOKUP(E20,【設定】!$C$6:$D$26,2,FALSE))*VLOOKUP(E20,【設定】!$C$6:$E$26,3,FALSE)))</f>
        <v/>
      </c>
      <c r="M20" s="96" t="str">
        <f t="shared" si="2"/>
        <v/>
      </c>
      <c r="N20" s="96" t="str">
        <f t="shared" si="3"/>
        <v/>
      </c>
      <c r="O20" s="96" t="str">
        <f t="shared" si="4"/>
        <v/>
      </c>
      <c r="P20" s="96" t="str">
        <f t="shared" si="5"/>
        <v/>
      </c>
      <c r="Q20" s="96" t="str">
        <f>IF($D20=【設定】!$G$7,IF($I20="○",$L20,""),"")</f>
        <v/>
      </c>
      <c r="R20" s="96" t="str">
        <f>IF($D20=【設定】!$G$7,IF($I20="判定中",$L20,IF($I20="未完了",$L20,"")),"")</f>
        <v/>
      </c>
      <c r="S20" s="96" t="str">
        <f>IF($D20=【設定】!$G$8,IF($I20="○",$L20,""),"")</f>
        <v/>
      </c>
      <c r="T20" s="96" t="str">
        <f>IF($D20=【設定】!$G$8,IF($I20="判定中",$L20,IF($I20="未完了",$L20,"")),"")</f>
        <v/>
      </c>
      <c r="U20" s="96" t="str">
        <f>IF($D20=【設定】!$G$9,IF($I20="○",$L20,""),"")</f>
        <v/>
      </c>
      <c r="V20" s="96" t="str">
        <f>IF($D20=【設定】!$G$9,IF($I20="判定中",$L20,IF($I20="未完了",$L20,"")),"")</f>
        <v/>
      </c>
      <c r="W20" s="96" t="str">
        <f>IF($D20=【設定】!$G$10,IF($I20="○",$L20,""),"")</f>
        <v/>
      </c>
      <c r="X20" s="96" t="str">
        <f>IF($D20=【設定】!$G$10,IF($I20="判定中",$L20,IF($I20="未完了",$L20,"")),"")</f>
        <v/>
      </c>
      <c r="Y20" s="96" t="str">
        <f>IF($D20=【設定】!$G$11,IF($I20="○",$L20,""),"")</f>
        <v/>
      </c>
      <c r="Z20" s="96" t="str">
        <f>IF($D20=【設定】!$G$11,IF($I20="判定中",$L20,IF($I20="未完了",$L20,"")),"")</f>
        <v/>
      </c>
    </row>
    <row r="21" spans="1:26" x14ac:dyDescent="0.2">
      <c r="A21" s="20">
        <f t="shared" si="9"/>
        <v>16</v>
      </c>
      <c r="B21" s="21" t="str">
        <f t="shared" si="7"/>
        <v/>
      </c>
      <c r="C21" s="63"/>
      <c r="D21" s="64"/>
      <c r="E21" s="65"/>
      <c r="F21" s="66"/>
      <c r="G21" s="67"/>
      <c r="H21" s="68"/>
      <c r="I21" s="69"/>
      <c r="J21" s="67"/>
      <c r="K21" s="62" t="str">
        <f>IF(I21="×",0,IF(H21="","",H21/(VLOOKUP(E21,【設定】!$C$6:$D$26,2,FALSE))))</f>
        <v/>
      </c>
      <c r="L21" s="94" t="str">
        <f>IF(I21="×",0,IF(H21="","",H21/(VLOOKUP(E21,【設定】!$C$6:$D$26,2,FALSE))*VLOOKUP(E21,【設定】!$C$6:$E$26,3,FALSE)))</f>
        <v/>
      </c>
      <c r="M21" s="96" t="str">
        <f t="shared" si="2"/>
        <v/>
      </c>
      <c r="N21" s="96" t="str">
        <f t="shared" si="3"/>
        <v/>
      </c>
      <c r="O21" s="96" t="str">
        <f t="shared" si="4"/>
        <v/>
      </c>
      <c r="P21" s="96" t="str">
        <f t="shared" si="5"/>
        <v/>
      </c>
      <c r="Q21" s="96" t="str">
        <f>IF($D21=【設定】!$G$7,IF($I21="○",$L21,""),"")</f>
        <v/>
      </c>
      <c r="R21" s="96" t="str">
        <f>IF($D21=【設定】!$G$7,IF($I21="判定中",$L21,IF($I21="未完了",$L21,"")),"")</f>
        <v/>
      </c>
      <c r="S21" s="96" t="str">
        <f>IF($D21=【設定】!$G$8,IF($I21="○",$L21,""),"")</f>
        <v/>
      </c>
      <c r="T21" s="96" t="str">
        <f>IF($D21=【設定】!$G$8,IF($I21="判定中",$L21,IF($I21="未完了",$L21,"")),"")</f>
        <v/>
      </c>
      <c r="U21" s="96" t="str">
        <f>IF($D21=【設定】!$G$9,IF($I21="○",$L21,""),"")</f>
        <v/>
      </c>
      <c r="V21" s="96" t="str">
        <f>IF($D21=【設定】!$G$9,IF($I21="判定中",$L21,IF($I21="未完了",$L21,"")),"")</f>
        <v/>
      </c>
      <c r="W21" s="96" t="str">
        <f>IF($D21=【設定】!$G$10,IF($I21="○",$L21,""),"")</f>
        <v/>
      </c>
      <c r="X21" s="96" t="str">
        <f>IF($D21=【設定】!$G$10,IF($I21="判定中",$L21,IF($I21="未完了",$L21,"")),"")</f>
        <v/>
      </c>
      <c r="Y21" s="96" t="str">
        <f>IF($D21=【設定】!$G$11,IF($I21="○",$L21,""),"")</f>
        <v/>
      </c>
      <c r="Z21" s="96" t="str">
        <f>IF($D21=【設定】!$G$11,IF($I21="判定中",$L21,IF($I21="未完了",$L21,"")),"")</f>
        <v/>
      </c>
    </row>
    <row r="22" spans="1:26" x14ac:dyDescent="0.2">
      <c r="A22" s="20">
        <f t="shared" si="9"/>
        <v>17</v>
      </c>
      <c r="B22" s="21" t="str">
        <f t="shared" si="7"/>
        <v/>
      </c>
      <c r="C22" s="63"/>
      <c r="D22" s="64"/>
      <c r="E22" s="65"/>
      <c r="F22" s="66"/>
      <c r="G22" s="67"/>
      <c r="H22" s="68"/>
      <c r="I22" s="69"/>
      <c r="J22" s="67"/>
      <c r="K22" s="62" t="str">
        <f>IF(I22="×",0,IF(H22="","",H22/(VLOOKUP(E22,【設定】!$C$6:$D$26,2,FALSE))))</f>
        <v/>
      </c>
      <c r="L22" s="94" t="str">
        <f>IF(I22="×",0,IF(H22="","",H22/(VLOOKUP(E22,【設定】!$C$6:$D$26,2,FALSE))*VLOOKUP(E22,【設定】!$C$6:$E$26,3,FALSE)))</f>
        <v/>
      </c>
      <c r="M22" s="96" t="str">
        <f t="shared" si="2"/>
        <v/>
      </c>
      <c r="N22" s="96" t="str">
        <f t="shared" si="3"/>
        <v/>
      </c>
      <c r="O22" s="96" t="str">
        <f t="shared" si="4"/>
        <v/>
      </c>
      <c r="P22" s="96" t="str">
        <f t="shared" si="5"/>
        <v/>
      </c>
      <c r="Q22" s="96" t="str">
        <f>IF($D22=【設定】!$G$7,IF($I22="○",$L22,""),"")</f>
        <v/>
      </c>
      <c r="R22" s="96" t="str">
        <f>IF($D22=【設定】!$G$7,IF($I22="判定中",$L22,IF($I22="未完了",$L22,"")),"")</f>
        <v/>
      </c>
      <c r="S22" s="96" t="str">
        <f>IF($D22=【設定】!$G$8,IF($I22="○",$L22,""),"")</f>
        <v/>
      </c>
      <c r="T22" s="96" t="str">
        <f>IF($D22=【設定】!$G$8,IF($I22="判定中",$L22,IF($I22="未完了",$L22,"")),"")</f>
        <v/>
      </c>
      <c r="U22" s="96" t="str">
        <f>IF($D22=【設定】!$G$9,IF($I22="○",$L22,""),"")</f>
        <v/>
      </c>
      <c r="V22" s="96" t="str">
        <f>IF($D22=【設定】!$G$9,IF($I22="判定中",$L22,IF($I22="未完了",$L22,"")),"")</f>
        <v/>
      </c>
      <c r="W22" s="96" t="str">
        <f>IF($D22=【設定】!$G$10,IF($I22="○",$L22,""),"")</f>
        <v/>
      </c>
      <c r="X22" s="96" t="str">
        <f>IF($D22=【設定】!$G$10,IF($I22="判定中",$L22,IF($I22="未完了",$L22,"")),"")</f>
        <v/>
      </c>
      <c r="Y22" s="96" t="str">
        <f>IF($D22=【設定】!$G$11,IF($I22="○",$L22,""),"")</f>
        <v/>
      </c>
      <c r="Z22" s="96" t="str">
        <f>IF($D22=【設定】!$G$11,IF($I22="判定中",$L22,IF($I22="未完了",$L22,"")),"")</f>
        <v/>
      </c>
    </row>
    <row r="23" spans="1:26" x14ac:dyDescent="0.2">
      <c r="A23" s="20">
        <f t="shared" si="9"/>
        <v>18</v>
      </c>
      <c r="B23" s="21" t="str">
        <f t="shared" si="7"/>
        <v/>
      </c>
      <c r="C23" s="63"/>
      <c r="D23" s="64"/>
      <c r="E23" s="65"/>
      <c r="F23" s="66"/>
      <c r="G23" s="67"/>
      <c r="H23" s="68"/>
      <c r="I23" s="69"/>
      <c r="J23" s="67"/>
      <c r="K23" s="62" t="str">
        <f>IF(I23="×",0,IF(H23="","",H23/(VLOOKUP(E23,【設定】!$C$6:$D$26,2,FALSE))))</f>
        <v/>
      </c>
      <c r="L23" s="94" t="str">
        <f>IF(I23="×",0,IF(H23="","",H23/(VLOOKUP(E23,【設定】!$C$6:$D$26,2,FALSE))*VLOOKUP(E23,【設定】!$C$6:$E$26,3,FALSE)))</f>
        <v/>
      </c>
      <c r="M23" s="96" t="str">
        <f t="shared" si="2"/>
        <v/>
      </c>
      <c r="N23" s="96" t="str">
        <f t="shared" si="3"/>
        <v/>
      </c>
      <c r="O23" s="96" t="str">
        <f t="shared" si="4"/>
        <v/>
      </c>
      <c r="P23" s="96" t="str">
        <f t="shared" si="5"/>
        <v/>
      </c>
      <c r="Q23" s="96" t="str">
        <f>IF($D23=【設定】!$G$7,IF($I23="○",$L23,""),"")</f>
        <v/>
      </c>
      <c r="R23" s="96" t="str">
        <f>IF($D23=【設定】!$G$7,IF($I23="判定中",$L23,IF($I23="未完了",$L23,"")),"")</f>
        <v/>
      </c>
      <c r="S23" s="96" t="str">
        <f>IF($D23=【設定】!$G$8,IF($I23="○",$L23,""),"")</f>
        <v/>
      </c>
      <c r="T23" s="96" t="str">
        <f>IF($D23=【設定】!$G$8,IF($I23="判定中",$L23,IF($I23="未完了",$L23,"")),"")</f>
        <v/>
      </c>
      <c r="U23" s="96" t="str">
        <f>IF($D23=【設定】!$G$9,IF($I23="○",$L23,""),"")</f>
        <v/>
      </c>
      <c r="V23" s="96" t="str">
        <f>IF($D23=【設定】!$G$9,IF($I23="判定中",$L23,IF($I23="未完了",$L23,"")),"")</f>
        <v/>
      </c>
      <c r="W23" s="96" t="str">
        <f>IF($D23=【設定】!$G$10,IF($I23="○",$L23,""),"")</f>
        <v/>
      </c>
      <c r="X23" s="96" t="str">
        <f>IF($D23=【設定】!$G$10,IF($I23="判定中",$L23,IF($I23="未完了",$L23,"")),"")</f>
        <v/>
      </c>
      <c r="Y23" s="96" t="str">
        <f>IF($D23=【設定】!$G$11,IF($I23="○",$L23,""),"")</f>
        <v/>
      </c>
      <c r="Z23" s="96" t="str">
        <f>IF($D23=【設定】!$G$11,IF($I23="判定中",$L23,IF($I23="未完了",$L23,"")),"")</f>
        <v/>
      </c>
    </row>
    <row r="24" spans="1:26" x14ac:dyDescent="0.2">
      <c r="A24" s="20">
        <f t="shared" si="9"/>
        <v>19</v>
      </c>
      <c r="B24" s="21" t="str">
        <f t="shared" si="7"/>
        <v/>
      </c>
      <c r="C24" s="63"/>
      <c r="D24" s="64"/>
      <c r="E24" s="65"/>
      <c r="F24" s="66"/>
      <c r="G24" s="67"/>
      <c r="H24" s="68"/>
      <c r="I24" s="69"/>
      <c r="J24" s="67"/>
      <c r="K24" s="62" t="str">
        <f>IF(I24="×",0,IF(H24="","",H24/(VLOOKUP(E24,【設定】!$C$6:$D$26,2,FALSE))))</f>
        <v/>
      </c>
      <c r="L24" s="94" t="str">
        <f>IF(I24="×",0,IF(H24="","",H24/(VLOOKUP(E24,【設定】!$C$6:$D$26,2,FALSE))*VLOOKUP(E24,【設定】!$C$6:$E$26,3,FALSE)))</f>
        <v/>
      </c>
      <c r="M24" s="96" t="str">
        <f t="shared" si="2"/>
        <v/>
      </c>
      <c r="N24" s="96" t="str">
        <f t="shared" si="3"/>
        <v/>
      </c>
      <c r="O24" s="96" t="str">
        <f t="shared" si="4"/>
        <v/>
      </c>
      <c r="P24" s="96" t="str">
        <f t="shared" si="5"/>
        <v/>
      </c>
      <c r="Q24" s="96" t="str">
        <f>IF($D24=【設定】!$G$7,IF($I24="○",$L24,""),"")</f>
        <v/>
      </c>
      <c r="R24" s="96" t="str">
        <f>IF($D24=【設定】!$G$7,IF($I24="判定中",$L24,IF($I24="未完了",$L24,"")),"")</f>
        <v/>
      </c>
      <c r="S24" s="96" t="str">
        <f>IF($D24=【設定】!$G$8,IF($I24="○",$L24,""),"")</f>
        <v/>
      </c>
      <c r="T24" s="96" t="str">
        <f>IF($D24=【設定】!$G$8,IF($I24="判定中",$L24,IF($I24="未完了",$L24,"")),"")</f>
        <v/>
      </c>
      <c r="U24" s="96" t="str">
        <f>IF($D24=【設定】!$G$9,IF($I24="○",$L24,""),"")</f>
        <v/>
      </c>
      <c r="V24" s="96" t="str">
        <f>IF($D24=【設定】!$G$9,IF($I24="判定中",$L24,IF($I24="未完了",$L24,"")),"")</f>
        <v/>
      </c>
      <c r="W24" s="96" t="str">
        <f>IF($D24=【設定】!$G$10,IF($I24="○",$L24,""),"")</f>
        <v/>
      </c>
      <c r="X24" s="96" t="str">
        <f>IF($D24=【設定】!$G$10,IF($I24="判定中",$L24,IF($I24="未完了",$L24,"")),"")</f>
        <v/>
      </c>
      <c r="Y24" s="96" t="str">
        <f>IF($D24=【設定】!$G$11,IF($I24="○",$L24,""),"")</f>
        <v/>
      </c>
      <c r="Z24" s="96" t="str">
        <f>IF($D24=【設定】!$G$11,IF($I24="判定中",$L24,IF($I24="未完了",$L24,"")),"")</f>
        <v/>
      </c>
    </row>
    <row r="25" spans="1:26" x14ac:dyDescent="0.2">
      <c r="A25" s="20">
        <f t="shared" si="9"/>
        <v>20</v>
      </c>
      <c r="B25" s="21" t="str">
        <f t="shared" si="7"/>
        <v/>
      </c>
      <c r="C25" s="63"/>
      <c r="D25" s="64"/>
      <c r="E25" s="65"/>
      <c r="F25" s="66"/>
      <c r="G25" s="67"/>
      <c r="H25" s="68"/>
      <c r="I25" s="69"/>
      <c r="J25" s="67"/>
      <c r="K25" s="62" t="str">
        <f>IF(I25="×",0,IF(H25="","",H25/(VLOOKUP(E25,【設定】!$C$6:$D$26,2,FALSE))))</f>
        <v/>
      </c>
      <c r="L25" s="94" t="str">
        <f>IF(I25="×",0,IF(H25="","",H25/(VLOOKUP(E25,【設定】!$C$6:$D$26,2,FALSE))*VLOOKUP(E25,【設定】!$C$6:$E$26,3,FALSE)))</f>
        <v/>
      </c>
      <c r="M25" s="96" t="str">
        <f t="shared" si="2"/>
        <v/>
      </c>
      <c r="N25" s="96" t="str">
        <f t="shared" si="3"/>
        <v/>
      </c>
      <c r="O25" s="96" t="str">
        <f t="shared" si="4"/>
        <v/>
      </c>
      <c r="P25" s="96" t="str">
        <f t="shared" si="5"/>
        <v/>
      </c>
      <c r="Q25" s="96" t="str">
        <f>IF($D25=【設定】!$G$7,IF($I25="○",$L25,""),"")</f>
        <v/>
      </c>
      <c r="R25" s="96" t="str">
        <f>IF($D25=【設定】!$G$7,IF($I25="判定中",$L25,IF($I25="未完了",$L25,"")),"")</f>
        <v/>
      </c>
      <c r="S25" s="96" t="str">
        <f>IF($D25=【設定】!$G$8,IF($I25="○",$L25,""),"")</f>
        <v/>
      </c>
      <c r="T25" s="96" t="str">
        <f>IF($D25=【設定】!$G$8,IF($I25="判定中",$L25,IF($I25="未完了",$L25,"")),"")</f>
        <v/>
      </c>
      <c r="U25" s="96" t="str">
        <f>IF($D25=【設定】!$G$9,IF($I25="○",$L25,""),"")</f>
        <v/>
      </c>
      <c r="V25" s="96" t="str">
        <f>IF($D25=【設定】!$G$9,IF($I25="判定中",$L25,IF($I25="未完了",$L25,"")),"")</f>
        <v/>
      </c>
      <c r="W25" s="96" t="str">
        <f>IF($D25=【設定】!$G$10,IF($I25="○",$L25,""),"")</f>
        <v/>
      </c>
      <c r="X25" s="96" t="str">
        <f>IF($D25=【設定】!$G$10,IF($I25="判定中",$L25,IF($I25="未完了",$L25,"")),"")</f>
        <v/>
      </c>
      <c r="Y25" s="96" t="str">
        <f>IF($D25=【設定】!$G$11,IF($I25="○",$L25,""),"")</f>
        <v/>
      </c>
      <c r="Z25" s="96" t="str">
        <f>IF($D25=【設定】!$G$11,IF($I25="判定中",$L25,IF($I25="未完了",$L25,"")),"")</f>
        <v/>
      </c>
    </row>
    <row r="26" spans="1:26" x14ac:dyDescent="0.2">
      <c r="A26" s="20">
        <f t="shared" ref="A26:A32" si="10">A25+1</f>
        <v>21</v>
      </c>
      <c r="B26" s="21" t="str">
        <f t="shared" ref="B26" si="11">IF(C26="","",TEXT(C26,"YYYY年MM月"))</f>
        <v/>
      </c>
      <c r="C26" s="63"/>
      <c r="D26" s="64"/>
      <c r="E26" s="65"/>
      <c r="F26" s="66"/>
      <c r="G26" s="67"/>
      <c r="H26" s="68"/>
      <c r="I26" s="69"/>
      <c r="J26" s="67"/>
      <c r="K26" s="62" t="str">
        <f>IF(I26="×",0,IF(H26="","",H26/(VLOOKUP(E26,【設定】!$C$6:$D$26,2,FALSE))))</f>
        <v/>
      </c>
      <c r="L26" s="94" t="str">
        <f>IF(I26="×",0,IF(H26="","",H26/(VLOOKUP(E26,【設定】!$C$6:$D$26,2,FALSE))*VLOOKUP(E26,【設定】!$C$6:$E$26,3,FALSE)))</f>
        <v/>
      </c>
      <c r="M26" s="96" t="str">
        <f t="shared" si="2"/>
        <v/>
      </c>
      <c r="N26" s="96" t="str">
        <f t="shared" si="3"/>
        <v/>
      </c>
      <c r="O26" s="96" t="str">
        <f t="shared" si="4"/>
        <v/>
      </c>
      <c r="P26" s="96" t="str">
        <f t="shared" si="5"/>
        <v/>
      </c>
      <c r="Q26" s="96" t="str">
        <f>IF($D26=【設定】!$G$7,IF($I26="○",$L26,""),"")</f>
        <v/>
      </c>
      <c r="R26" s="96" t="str">
        <f>IF($D26=【設定】!$G$7,IF($I26="判定中",$L26,IF($I26="未完了",$L26,"")),"")</f>
        <v/>
      </c>
      <c r="S26" s="96" t="str">
        <f>IF($D26=【設定】!$G$8,IF($I26="○",$L26,""),"")</f>
        <v/>
      </c>
      <c r="T26" s="96" t="str">
        <f>IF($D26=【設定】!$G$8,IF($I26="判定中",$L26,IF($I26="未完了",$L26,"")),"")</f>
        <v/>
      </c>
      <c r="U26" s="96" t="str">
        <f>IF($D26=【設定】!$G$9,IF($I26="○",$L26,""),"")</f>
        <v/>
      </c>
      <c r="V26" s="96" t="str">
        <f>IF($D26=【設定】!$G$9,IF($I26="判定中",$L26,IF($I26="未完了",$L26,"")),"")</f>
        <v/>
      </c>
      <c r="W26" s="96" t="str">
        <f>IF($D26=【設定】!$G$10,IF($I26="○",$L26,""),"")</f>
        <v/>
      </c>
      <c r="X26" s="96" t="str">
        <f>IF($D26=【設定】!$G$10,IF($I26="判定中",$L26,IF($I26="未完了",$L26,"")),"")</f>
        <v/>
      </c>
      <c r="Y26" s="96" t="str">
        <f>IF($D26=【設定】!$G$11,IF($I26="○",$L26,""),"")</f>
        <v/>
      </c>
      <c r="Z26" s="96" t="str">
        <f>IF($D26=【設定】!$G$11,IF($I26="判定中",$L26,IF($I26="未完了",$L26,"")),"")</f>
        <v/>
      </c>
    </row>
    <row r="27" spans="1:26" x14ac:dyDescent="0.2">
      <c r="A27" s="20">
        <f t="shared" si="9"/>
        <v>22</v>
      </c>
      <c r="B27" s="21" t="str">
        <f t="shared" ref="B27" si="12">IF(C27="","",TEXT(C27,"YYYY年MM月"))</f>
        <v/>
      </c>
      <c r="C27" s="63"/>
      <c r="D27" s="64"/>
      <c r="E27" s="65"/>
      <c r="F27" s="66"/>
      <c r="G27" s="67"/>
      <c r="H27" s="68"/>
      <c r="I27" s="69"/>
      <c r="J27" s="67"/>
      <c r="K27" s="62" t="str">
        <f>IF(I27="×",0,IF(H27="","",H27/(VLOOKUP(E27,【設定】!$C$6:$D$26,2,FALSE))))</f>
        <v/>
      </c>
      <c r="L27" s="94" t="str">
        <f>IF(I27="×",0,IF(H27="","",H27/(VLOOKUP(E27,【設定】!$C$6:$D$26,2,FALSE))*VLOOKUP(E27,【設定】!$C$6:$E$26,3,FALSE)))</f>
        <v/>
      </c>
      <c r="M27" s="96" t="str">
        <f t="shared" si="2"/>
        <v/>
      </c>
      <c r="N27" s="96" t="str">
        <f t="shared" si="3"/>
        <v/>
      </c>
      <c r="O27" s="96" t="str">
        <f t="shared" si="4"/>
        <v/>
      </c>
      <c r="P27" s="96" t="str">
        <f t="shared" si="5"/>
        <v/>
      </c>
      <c r="Q27" s="96" t="str">
        <f>IF($D27=【設定】!$G$7,IF($I27="○",$L27,""),"")</f>
        <v/>
      </c>
      <c r="R27" s="96" t="str">
        <f>IF($D27=【設定】!$G$7,IF($I27="判定中",$L27,IF($I27="未完了",$L27,"")),"")</f>
        <v/>
      </c>
      <c r="S27" s="96" t="str">
        <f>IF($D27=【設定】!$G$8,IF($I27="○",$L27,""),"")</f>
        <v/>
      </c>
      <c r="T27" s="96" t="str">
        <f>IF($D27=【設定】!$G$8,IF($I27="判定中",$L27,IF($I27="未完了",$L27,"")),"")</f>
        <v/>
      </c>
      <c r="U27" s="96" t="str">
        <f>IF($D27=【設定】!$G$9,IF($I27="○",$L27,""),"")</f>
        <v/>
      </c>
      <c r="V27" s="96" t="str">
        <f>IF($D27=【設定】!$G$9,IF($I27="判定中",$L27,IF($I27="未完了",$L27,"")),"")</f>
        <v/>
      </c>
      <c r="W27" s="96" t="str">
        <f>IF($D27=【設定】!$G$10,IF($I27="○",$L27,""),"")</f>
        <v/>
      </c>
      <c r="X27" s="96" t="str">
        <f>IF($D27=【設定】!$G$10,IF($I27="判定中",$L27,IF($I27="未完了",$L27,"")),"")</f>
        <v/>
      </c>
      <c r="Y27" s="96" t="str">
        <f>IF($D27=【設定】!$G$11,IF($I27="○",$L27,""),"")</f>
        <v/>
      </c>
      <c r="Z27" s="96" t="str">
        <f>IF($D27=【設定】!$G$11,IF($I27="判定中",$L27,IF($I27="未完了",$L27,"")),"")</f>
        <v/>
      </c>
    </row>
    <row r="28" spans="1:26" x14ac:dyDescent="0.2">
      <c r="A28" s="20">
        <f t="shared" si="9"/>
        <v>23</v>
      </c>
      <c r="B28" s="21" t="str">
        <f t="shared" ref="B28:B32" si="13">IF(C28="","",TEXT(C28,"YYYY年MM月"))</f>
        <v/>
      </c>
      <c r="C28" s="63"/>
      <c r="D28" s="64"/>
      <c r="E28" s="65"/>
      <c r="F28" s="66"/>
      <c r="G28" s="67"/>
      <c r="H28" s="68"/>
      <c r="I28" s="69"/>
      <c r="J28" s="67"/>
      <c r="K28" s="62" t="str">
        <f>IF(I28="×",0,IF(H28="","",H28/(VLOOKUP(E28,【設定】!$C$6:$D$26,2,FALSE))))</f>
        <v/>
      </c>
      <c r="L28" s="94" t="str">
        <f>IF(I28="×",0,IF(H28="","",H28/(VLOOKUP(E28,【設定】!$C$6:$D$26,2,FALSE))*VLOOKUP(E28,【設定】!$C$6:$E$26,3,FALSE)))</f>
        <v/>
      </c>
      <c r="M28" s="96" t="str">
        <f t="shared" si="2"/>
        <v/>
      </c>
      <c r="N28" s="96" t="str">
        <f t="shared" si="3"/>
        <v/>
      </c>
      <c r="O28" s="96" t="str">
        <f t="shared" si="4"/>
        <v/>
      </c>
      <c r="P28" s="96" t="str">
        <f t="shared" si="5"/>
        <v/>
      </c>
      <c r="Q28" s="96" t="str">
        <f>IF($D28=【設定】!$G$7,IF($I28="○",$L28,""),"")</f>
        <v/>
      </c>
      <c r="R28" s="96" t="str">
        <f>IF($D28=【設定】!$G$7,IF($I28="判定中",$L28,IF($I28="未完了",$L28,"")),"")</f>
        <v/>
      </c>
      <c r="S28" s="96" t="str">
        <f>IF($D28=【設定】!$G$8,IF($I28="○",$L28,""),"")</f>
        <v/>
      </c>
      <c r="T28" s="96" t="str">
        <f>IF($D28=【設定】!$G$8,IF($I28="判定中",$L28,IF($I28="未完了",$L28,"")),"")</f>
        <v/>
      </c>
      <c r="U28" s="96" t="str">
        <f>IF($D28=【設定】!$G$9,IF($I28="○",$L28,""),"")</f>
        <v/>
      </c>
      <c r="V28" s="96" t="str">
        <f>IF($D28=【設定】!$G$9,IF($I28="判定中",$L28,IF($I28="未完了",$L28,"")),"")</f>
        <v/>
      </c>
      <c r="W28" s="96" t="str">
        <f>IF($D28=【設定】!$G$10,IF($I28="○",$L28,""),"")</f>
        <v/>
      </c>
      <c r="X28" s="96" t="str">
        <f>IF($D28=【設定】!$G$10,IF($I28="判定中",$L28,IF($I28="未完了",$L28,"")),"")</f>
        <v/>
      </c>
      <c r="Y28" s="96" t="str">
        <f>IF($D28=【設定】!$G$11,IF($I28="○",$L28,""),"")</f>
        <v/>
      </c>
      <c r="Z28" s="96" t="str">
        <f>IF($D28=【設定】!$G$11,IF($I28="判定中",$L28,IF($I28="未完了",$L28,"")),"")</f>
        <v/>
      </c>
    </row>
    <row r="29" spans="1:26" x14ac:dyDescent="0.2">
      <c r="A29" s="20">
        <f t="shared" si="9"/>
        <v>24</v>
      </c>
      <c r="B29" s="21" t="str">
        <f t="shared" si="13"/>
        <v/>
      </c>
      <c r="C29" s="63"/>
      <c r="D29" s="64"/>
      <c r="E29" s="65"/>
      <c r="F29" s="66"/>
      <c r="G29" s="67"/>
      <c r="H29" s="68"/>
      <c r="I29" s="69"/>
      <c r="J29" s="67"/>
      <c r="K29" s="62" t="str">
        <f>IF(I29="×",0,IF(H29="","",H29/(VLOOKUP(E29,【設定】!$C$6:$D$26,2,FALSE))))</f>
        <v/>
      </c>
      <c r="L29" s="94" t="str">
        <f>IF(I29="×",0,IF(H29="","",H29/(VLOOKUP(E29,【設定】!$C$6:$D$26,2,FALSE))*VLOOKUP(E29,【設定】!$C$6:$E$26,3,FALSE)))</f>
        <v/>
      </c>
      <c r="M29" s="96" t="str">
        <f t="shared" si="2"/>
        <v/>
      </c>
      <c r="N29" s="96" t="str">
        <f t="shared" si="3"/>
        <v/>
      </c>
      <c r="O29" s="96" t="str">
        <f t="shared" si="4"/>
        <v/>
      </c>
      <c r="P29" s="96" t="str">
        <f t="shared" si="5"/>
        <v/>
      </c>
      <c r="Q29" s="96" t="str">
        <f>IF($D29=【設定】!$G$7,IF($I29="○",$L29,""),"")</f>
        <v/>
      </c>
      <c r="R29" s="96" t="str">
        <f>IF($D29=【設定】!$G$7,IF($I29="判定中",$L29,IF($I29="未完了",$L29,"")),"")</f>
        <v/>
      </c>
      <c r="S29" s="96" t="str">
        <f>IF($D29=【設定】!$G$8,IF($I29="○",$L29,""),"")</f>
        <v/>
      </c>
      <c r="T29" s="96" t="str">
        <f>IF($D29=【設定】!$G$8,IF($I29="判定中",$L29,IF($I29="未完了",$L29,"")),"")</f>
        <v/>
      </c>
      <c r="U29" s="96" t="str">
        <f>IF($D29=【設定】!$G$9,IF($I29="○",$L29,""),"")</f>
        <v/>
      </c>
      <c r="V29" s="96" t="str">
        <f>IF($D29=【設定】!$G$9,IF($I29="判定中",$L29,IF($I29="未完了",$L29,"")),"")</f>
        <v/>
      </c>
      <c r="W29" s="96" t="str">
        <f>IF($D29=【設定】!$G$10,IF($I29="○",$L29,""),"")</f>
        <v/>
      </c>
      <c r="X29" s="96" t="str">
        <f>IF($D29=【設定】!$G$10,IF($I29="判定中",$L29,IF($I29="未完了",$L29,"")),"")</f>
        <v/>
      </c>
      <c r="Y29" s="96" t="str">
        <f>IF($D29=【設定】!$G$11,IF($I29="○",$L29,""),"")</f>
        <v/>
      </c>
      <c r="Z29" s="96" t="str">
        <f>IF($D29=【設定】!$G$11,IF($I29="判定中",$L29,IF($I29="未完了",$L29,"")),"")</f>
        <v/>
      </c>
    </row>
    <row r="30" spans="1:26" x14ac:dyDescent="0.2">
      <c r="A30" s="20">
        <f t="shared" si="10"/>
        <v>25</v>
      </c>
      <c r="B30" s="21" t="str">
        <f t="shared" si="13"/>
        <v/>
      </c>
      <c r="C30" s="63"/>
      <c r="D30" s="64"/>
      <c r="E30" s="65"/>
      <c r="F30" s="66"/>
      <c r="G30" s="67"/>
      <c r="H30" s="68"/>
      <c r="I30" s="69"/>
      <c r="J30" s="67"/>
      <c r="K30" s="62" t="str">
        <f>IF(I30="×",0,IF(H30="","",H30/(VLOOKUP(E30,【設定】!$C$6:$D$26,2,FALSE))))</f>
        <v/>
      </c>
      <c r="L30" s="94" t="str">
        <f>IF(I30="×",0,IF(H30="","",H30/(VLOOKUP(E30,【設定】!$C$6:$D$26,2,FALSE))*VLOOKUP(E30,【設定】!$C$6:$E$26,3,FALSE)))</f>
        <v/>
      </c>
      <c r="M30" s="96" t="str">
        <f t="shared" si="2"/>
        <v/>
      </c>
      <c r="N30" s="96" t="str">
        <f t="shared" si="3"/>
        <v/>
      </c>
      <c r="O30" s="96" t="str">
        <f t="shared" si="4"/>
        <v/>
      </c>
      <c r="P30" s="96" t="str">
        <f t="shared" si="5"/>
        <v/>
      </c>
      <c r="Q30" s="96" t="str">
        <f>IF($D30=【設定】!$G$7,IF($I30="○",$L30,""),"")</f>
        <v/>
      </c>
      <c r="R30" s="96" t="str">
        <f>IF($D30=【設定】!$G$7,IF($I30="判定中",$L30,IF($I30="未完了",$L30,"")),"")</f>
        <v/>
      </c>
      <c r="S30" s="96" t="str">
        <f>IF($D30=【設定】!$G$8,IF($I30="○",$L30,""),"")</f>
        <v/>
      </c>
      <c r="T30" s="96" t="str">
        <f>IF($D30=【設定】!$G$8,IF($I30="判定中",$L30,IF($I30="未完了",$L30,"")),"")</f>
        <v/>
      </c>
      <c r="U30" s="96" t="str">
        <f>IF($D30=【設定】!$G$9,IF($I30="○",$L30,""),"")</f>
        <v/>
      </c>
      <c r="V30" s="96" t="str">
        <f>IF($D30=【設定】!$G$9,IF($I30="判定中",$L30,IF($I30="未完了",$L30,"")),"")</f>
        <v/>
      </c>
      <c r="W30" s="96" t="str">
        <f>IF($D30=【設定】!$G$10,IF($I30="○",$L30,""),"")</f>
        <v/>
      </c>
      <c r="X30" s="96" t="str">
        <f>IF($D30=【設定】!$G$10,IF($I30="判定中",$L30,IF($I30="未完了",$L30,"")),"")</f>
        <v/>
      </c>
      <c r="Y30" s="96" t="str">
        <f>IF($D30=【設定】!$G$11,IF($I30="○",$L30,""),"")</f>
        <v/>
      </c>
      <c r="Z30" s="96" t="str">
        <f>IF($D30=【設定】!$G$11,IF($I30="判定中",$L30,IF($I30="未完了",$L30,"")),"")</f>
        <v/>
      </c>
    </row>
    <row r="31" spans="1:26" x14ac:dyDescent="0.2">
      <c r="A31" s="20">
        <f t="shared" si="10"/>
        <v>26</v>
      </c>
      <c r="B31" s="21" t="str">
        <f t="shared" si="13"/>
        <v/>
      </c>
      <c r="C31" s="63"/>
      <c r="D31" s="64"/>
      <c r="E31" s="65"/>
      <c r="F31" s="66"/>
      <c r="G31" s="67"/>
      <c r="H31" s="68"/>
      <c r="I31" s="69"/>
      <c r="J31" s="67"/>
      <c r="K31" s="62" t="str">
        <f>IF(I31="×",0,IF(H31="","",H31/(VLOOKUP(E31,【設定】!$C$6:$D$26,2,FALSE))))</f>
        <v/>
      </c>
      <c r="L31" s="94" t="str">
        <f>IF(I31="×",0,IF(H31="","",H31/(VLOOKUP(E31,【設定】!$C$6:$D$26,2,FALSE))*VLOOKUP(E31,【設定】!$C$6:$E$26,3,FALSE)))</f>
        <v/>
      </c>
      <c r="M31" s="96" t="str">
        <f t="shared" si="2"/>
        <v/>
      </c>
      <c r="N31" s="96" t="str">
        <f t="shared" si="3"/>
        <v/>
      </c>
      <c r="O31" s="96" t="str">
        <f t="shared" si="4"/>
        <v/>
      </c>
      <c r="P31" s="96" t="str">
        <f t="shared" si="5"/>
        <v/>
      </c>
      <c r="Q31" s="96" t="str">
        <f>IF($D31=【設定】!$G$7,IF($I31="○",$L31,""),"")</f>
        <v/>
      </c>
      <c r="R31" s="96" t="str">
        <f>IF($D31=【設定】!$G$7,IF($I31="判定中",$L31,IF($I31="未完了",$L31,"")),"")</f>
        <v/>
      </c>
      <c r="S31" s="96" t="str">
        <f>IF($D31=【設定】!$G$8,IF($I31="○",$L31,""),"")</f>
        <v/>
      </c>
      <c r="T31" s="96" t="str">
        <f>IF($D31=【設定】!$G$8,IF($I31="判定中",$L31,IF($I31="未完了",$L31,"")),"")</f>
        <v/>
      </c>
      <c r="U31" s="96" t="str">
        <f>IF($D31=【設定】!$G$9,IF($I31="○",$L31,""),"")</f>
        <v/>
      </c>
      <c r="V31" s="96" t="str">
        <f>IF($D31=【設定】!$G$9,IF($I31="判定中",$L31,IF($I31="未完了",$L31,"")),"")</f>
        <v/>
      </c>
      <c r="W31" s="96" t="str">
        <f>IF($D31=【設定】!$G$10,IF($I31="○",$L31,""),"")</f>
        <v/>
      </c>
      <c r="X31" s="96" t="str">
        <f>IF($D31=【設定】!$G$10,IF($I31="判定中",$L31,IF($I31="未完了",$L31,"")),"")</f>
        <v/>
      </c>
      <c r="Y31" s="96" t="str">
        <f>IF($D31=【設定】!$G$11,IF($I31="○",$L31,""),"")</f>
        <v/>
      </c>
      <c r="Z31" s="96" t="str">
        <f>IF($D31=【設定】!$G$11,IF($I31="判定中",$L31,IF($I31="未完了",$L31,"")),"")</f>
        <v/>
      </c>
    </row>
    <row r="32" spans="1:26" x14ac:dyDescent="0.2">
      <c r="A32" s="20">
        <f t="shared" si="10"/>
        <v>27</v>
      </c>
      <c r="B32" s="21" t="str">
        <f t="shared" si="13"/>
        <v/>
      </c>
      <c r="C32" s="63"/>
      <c r="D32" s="64"/>
      <c r="E32" s="65"/>
      <c r="F32" s="66"/>
      <c r="G32" s="67"/>
      <c r="H32" s="68"/>
      <c r="I32" s="69"/>
      <c r="J32" s="67"/>
      <c r="K32" s="62" t="str">
        <f>IF(I32="×",0,IF(H32="","",H32/(VLOOKUP(E32,【設定】!$C$6:$D$26,2,FALSE))))</f>
        <v/>
      </c>
      <c r="L32" s="94" t="str">
        <f>IF(I32="×",0,IF(H32="","",H32/(VLOOKUP(E32,【設定】!$C$6:$D$26,2,FALSE))*VLOOKUP(E32,【設定】!$C$6:$E$26,3,FALSE)))</f>
        <v/>
      </c>
      <c r="M32" s="96" t="str">
        <f t="shared" si="2"/>
        <v/>
      </c>
      <c r="N32" s="96" t="str">
        <f t="shared" si="3"/>
        <v/>
      </c>
      <c r="O32" s="96" t="str">
        <f t="shared" si="4"/>
        <v/>
      </c>
      <c r="P32" s="96" t="str">
        <f t="shared" si="5"/>
        <v/>
      </c>
      <c r="Q32" s="96" t="str">
        <f>IF($D32=【設定】!$G$7,IF($I32="○",$L32,""),"")</f>
        <v/>
      </c>
      <c r="R32" s="96" t="str">
        <f>IF($D32=【設定】!$G$7,IF($I32="判定中",$L32,IF($I32="未完了",$L32,"")),"")</f>
        <v/>
      </c>
      <c r="S32" s="96" t="str">
        <f>IF($D32=【設定】!$G$8,IF($I32="○",$L32,""),"")</f>
        <v/>
      </c>
      <c r="T32" s="96" t="str">
        <f>IF($D32=【設定】!$G$8,IF($I32="判定中",$L32,IF($I32="未完了",$L32,"")),"")</f>
        <v/>
      </c>
      <c r="U32" s="96" t="str">
        <f>IF($D32=【設定】!$G$9,IF($I32="○",$L32,""),"")</f>
        <v/>
      </c>
      <c r="V32" s="96" t="str">
        <f>IF($D32=【設定】!$G$9,IF($I32="判定中",$L32,IF($I32="未完了",$L32,"")),"")</f>
        <v/>
      </c>
      <c r="W32" s="96" t="str">
        <f>IF($D32=【設定】!$G$10,IF($I32="○",$L32,""),"")</f>
        <v/>
      </c>
      <c r="X32" s="96" t="str">
        <f>IF($D32=【設定】!$G$10,IF($I32="判定中",$L32,IF($I32="未完了",$L32,"")),"")</f>
        <v/>
      </c>
      <c r="Y32" s="96" t="str">
        <f>IF($D32=【設定】!$G$11,IF($I32="○",$L32,""),"")</f>
        <v/>
      </c>
      <c r="Z32" s="96" t="str">
        <f>IF($D32=【設定】!$G$11,IF($I32="判定中",$L32,IF($I32="未完了",$L32,"")),"")</f>
        <v/>
      </c>
    </row>
    <row r="33" spans="1:26" x14ac:dyDescent="0.2">
      <c r="A33" s="20">
        <f t="shared" ref="A33:A59" si="14">A32+1</f>
        <v>28</v>
      </c>
      <c r="B33" s="21" t="str">
        <f t="shared" ref="B33:B38" si="15">IF(C33="","",TEXT(C33,"YYYY年MM月"))</f>
        <v/>
      </c>
      <c r="C33" s="63"/>
      <c r="D33" s="64"/>
      <c r="E33" s="65"/>
      <c r="F33" s="66"/>
      <c r="G33" s="67"/>
      <c r="H33" s="68"/>
      <c r="I33" s="69"/>
      <c r="J33" s="67"/>
      <c r="K33" s="62" t="str">
        <f>IF(I33="×",0,IF(H33="","",H33/(VLOOKUP(E33,【設定】!$C$6:$D$26,2,FALSE))))</f>
        <v/>
      </c>
      <c r="L33" s="94" t="str">
        <f>IF(I33="×",0,IF(H33="","",H33/(VLOOKUP(E33,【設定】!$C$6:$D$26,2,FALSE))*VLOOKUP(E33,【設定】!$C$6:$E$26,3,FALSE)))</f>
        <v/>
      </c>
      <c r="M33" s="96" t="str">
        <f t="shared" si="2"/>
        <v/>
      </c>
      <c r="N33" s="96" t="str">
        <f t="shared" si="3"/>
        <v/>
      </c>
      <c r="O33" s="96" t="str">
        <f t="shared" si="4"/>
        <v/>
      </c>
      <c r="P33" s="96" t="str">
        <f t="shared" si="5"/>
        <v/>
      </c>
      <c r="Q33" s="96" t="str">
        <f>IF($D33=【設定】!$G$7,IF($I33="○",$L33,""),"")</f>
        <v/>
      </c>
      <c r="R33" s="96" t="str">
        <f>IF($D33=【設定】!$G$7,IF($I33="判定中",$L33,IF($I33="未完了",$L33,"")),"")</f>
        <v/>
      </c>
      <c r="S33" s="96" t="str">
        <f>IF($D33=【設定】!$G$8,IF($I33="○",$L33,""),"")</f>
        <v/>
      </c>
      <c r="T33" s="96" t="str">
        <f>IF($D33=【設定】!$G$8,IF($I33="判定中",$L33,IF($I33="未完了",$L33,"")),"")</f>
        <v/>
      </c>
      <c r="U33" s="96" t="str">
        <f>IF($D33=【設定】!$G$9,IF($I33="○",$L33,""),"")</f>
        <v/>
      </c>
      <c r="V33" s="96" t="str">
        <f>IF($D33=【設定】!$G$9,IF($I33="判定中",$L33,IF($I33="未完了",$L33,"")),"")</f>
        <v/>
      </c>
      <c r="W33" s="96" t="str">
        <f>IF($D33=【設定】!$G$10,IF($I33="○",$L33,""),"")</f>
        <v/>
      </c>
      <c r="X33" s="96" t="str">
        <f>IF($D33=【設定】!$G$10,IF($I33="判定中",$L33,IF($I33="未完了",$L33,"")),"")</f>
        <v/>
      </c>
      <c r="Y33" s="96" t="str">
        <f>IF($D33=【設定】!$G$11,IF($I33="○",$L33,""),"")</f>
        <v/>
      </c>
      <c r="Z33" s="96" t="str">
        <f>IF($D33=【設定】!$G$11,IF($I33="判定中",$L33,IF($I33="未完了",$L33,"")),"")</f>
        <v/>
      </c>
    </row>
    <row r="34" spans="1:26" x14ac:dyDescent="0.2">
      <c r="A34" s="20">
        <f t="shared" si="14"/>
        <v>29</v>
      </c>
      <c r="B34" s="21" t="str">
        <f t="shared" si="15"/>
        <v/>
      </c>
      <c r="C34" s="63"/>
      <c r="D34" s="64"/>
      <c r="E34" s="65"/>
      <c r="F34" s="66"/>
      <c r="G34" s="67"/>
      <c r="H34" s="68"/>
      <c r="I34" s="69"/>
      <c r="J34" s="67"/>
      <c r="K34" s="62" t="str">
        <f>IF(I34="×",0,IF(H34="","",H34/(VLOOKUP(E34,【設定】!$C$6:$D$26,2,FALSE))))</f>
        <v/>
      </c>
      <c r="L34" s="94" t="str">
        <f>IF(I34="×",0,IF(H34="","",H34/(VLOOKUP(E34,【設定】!$C$6:$D$26,2,FALSE))*VLOOKUP(E34,【設定】!$C$6:$E$26,3,FALSE)))</f>
        <v/>
      </c>
      <c r="M34" s="96" t="str">
        <f t="shared" si="2"/>
        <v/>
      </c>
      <c r="N34" s="96" t="str">
        <f t="shared" si="3"/>
        <v/>
      </c>
      <c r="O34" s="96" t="str">
        <f t="shared" si="4"/>
        <v/>
      </c>
      <c r="P34" s="96" t="str">
        <f t="shared" si="5"/>
        <v/>
      </c>
      <c r="Q34" s="96" t="str">
        <f>IF($D34=【設定】!$G$7,IF($I34="○",$L34,""),"")</f>
        <v/>
      </c>
      <c r="R34" s="96" t="str">
        <f>IF($D34=【設定】!$G$7,IF($I34="判定中",$L34,IF($I34="未完了",$L34,"")),"")</f>
        <v/>
      </c>
      <c r="S34" s="96" t="str">
        <f>IF($D34=【設定】!$G$8,IF($I34="○",$L34,""),"")</f>
        <v/>
      </c>
      <c r="T34" s="96" t="str">
        <f>IF($D34=【設定】!$G$8,IF($I34="判定中",$L34,IF($I34="未完了",$L34,"")),"")</f>
        <v/>
      </c>
      <c r="U34" s="96" t="str">
        <f>IF($D34=【設定】!$G$9,IF($I34="○",$L34,""),"")</f>
        <v/>
      </c>
      <c r="V34" s="96" t="str">
        <f>IF($D34=【設定】!$G$9,IF($I34="判定中",$L34,IF($I34="未完了",$L34,"")),"")</f>
        <v/>
      </c>
      <c r="W34" s="96" t="str">
        <f>IF($D34=【設定】!$G$10,IF($I34="○",$L34,""),"")</f>
        <v/>
      </c>
      <c r="X34" s="96" t="str">
        <f>IF($D34=【設定】!$G$10,IF($I34="判定中",$L34,IF($I34="未完了",$L34,"")),"")</f>
        <v/>
      </c>
      <c r="Y34" s="96" t="str">
        <f>IF($D34=【設定】!$G$11,IF($I34="○",$L34,""),"")</f>
        <v/>
      </c>
      <c r="Z34" s="96" t="str">
        <f>IF($D34=【設定】!$G$11,IF($I34="判定中",$L34,IF($I34="未完了",$L34,"")),"")</f>
        <v/>
      </c>
    </row>
    <row r="35" spans="1:26" x14ac:dyDescent="0.2">
      <c r="A35" s="20">
        <f t="shared" si="14"/>
        <v>30</v>
      </c>
      <c r="B35" s="21" t="str">
        <f t="shared" si="15"/>
        <v/>
      </c>
      <c r="C35" s="63"/>
      <c r="D35" s="64"/>
      <c r="E35" s="65"/>
      <c r="F35" s="66"/>
      <c r="G35" s="67"/>
      <c r="H35" s="68"/>
      <c r="I35" s="69"/>
      <c r="J35" s="67"/>
      <c r="K35" s="62" t="str">
        <f>IF(I35="×",0,IF(H35="","",H35/(VLOOKUP(E35,【設定】!$C$6:$D$26,2,FALSE))))</f>
        <v/>
      </c>
      <c r="L35" s="94" t="str">
        <f>IF(I35="×",0,IF(H35="","",H35/(VLOOKUP(E35,【設定】!$C$6:$D$26,2,FALSE))*VLOOKUP(E35,【設定】!$C$6:$E$26,3,FALSE)))</f>
        <v/>
      </c>
      <c r="M35" s="96" t="str">
        <f t="shared" si="2"/>
        <v/>
      </c>
      <c r="N35" s="96" t="str">
        <f t="shared" si="3"/>
        <v/>
      </c>
      <c r="O35" s="96" t="str">
        <f t="shared" si="4"/>
        <v/>
      </c>
      <c r="P35" s="96" t="str">
        <f t="shared" si="5"/>
        <v/>
      </c>
      <c r="Q35" s="96" t="str">
        <f>IF($D35=【設定】!$G$7,IF($I35="○",$L35,""),"")</f>
        <v/>
      </c>
      <c r="R35" s="96" t="str">
        <f>IF($D35=【設定】!$G$7,IF($I35="判定中",$L35,IF($I35="未完了",$L35,"")),"")</f>
        <v/>
      </c>
      <c r="S35" s="96" t="str">
        <f>IF($D35=【設定】!$G$8,IF($I35="○",$L35,""),"")</f>
        <v/>
      </c>
      <c r="T35" s="96" t="str">
        <f>IF($D35=【設定】!$G$8,IF($I35="判定中",$L35,IF($I35="未完了",$L35,"")),"")</f>
        <v/>
      </c>
      <c r="U35" s="96" t="str">
        <f>IF($D35=【設定】!$G$9,IF($I35="○",$L35,""),"")</f>
        <v/>
      </c>
      <c r="V35" s="96" t="str">
        <f>IF($D35=【設定】!$G$9,IF($I35="判定中",$L35,IF($I35="未完了",$L35,"")),"")</f>
        <v/>
      </c>
      <c r="W35" s="96" t="str">
        <f>IF($D35=【設定】!$G$10,IF($I35="○",$L35,""),"")</f>
        <v/>
      </c>
      <c r="X35" s="96" t="str">
        <f>IF($D35=【設定】!$G$10,IF($I35="判定中",$L35,IF($I35="未完了",$L35,"")),"")</f>
        <v/>
      </c>
      <c r="Y35" s="96" t="str">
        <f>IF($D35=【設定】!$G$11,IF($I35="○",$L35,""),"")</f>
        <v/>
      </c>
      <c r="Z35" s="96" t="str">
        <f>IF($D35=【設定】!$G$11,IF($I35="判定中",$L35,IF($I35="未完了",$L35,"")),"")</f>
        <v/>
      </c>
    </row>
    <row r="36" spans="1:26" x14ac:dyDescent="0.2">
      <c r="A36" s="20">
        <f t="shared" si="14"/>
        <v>31</v>
      </c>
      <c r="B36" s="21" t="str">
        <f t="shared" si="15"/>
        <v/>
      </c>
      <c r="C36" s="63"/>
      <c r="D36" s="64"/>
      <c r="E36" s="65"/>
      <c r="F36" s="66"/>
      <c r="G36" s="67"/>
      <c r="H36" s="68"/>
      <c r="I36" s="69"/>
      <c r="J36" s="67"/>
      <c r="K36" s="62" t="str">
        <f>IF(I36="×",0,IF(H36="","",H36/(VLOOKUP(E36,【設定】!$C$6:$D$26,2,FALSE))))</f>
        <v/>
      </c>
      <c r="L36" s="94" t="str">
        <f>IF(I36="×",0,IF(H36="","",H36/(VLOOKUP(E36,【設定】!$C$6:$D$26,2,FALSE))*VLOOKUP(E36,【設定】!$C$6:$E$26,3,FALSE)))</f>
        <v/>
      </c>
      <c r="M36" s="96" t="str">
        <f t="shared" si="2"/>
        <v/>
      </c>
      <c r="N36" s="96" t="str">
        <f t="shared" si="3"/>
        <v/>
      </c>
      <c r="O36" s="96" t="str">
        <f t="shared" si="4"/>
        <v/>
      </c>
      <c r="P36" s="96" t="str">
        <f t="shared" si="5"/>
        <v/>
      </c>
      <c r="Q36" s="96" t="str">
        <f>IF($D36=【設定】!$G$7,IF($I36="○",$L36,""),"")</f>
        <v/>
      </c>
      <c r="R36" s="96" t="str">
        <f>IF($D36=【設定】!$G$7,IF($I36="判定中",$L36,IF($I36="未完了",$L36,"")),"")</f>
        <v/>
      </c>
      <c r="S36" s="96" t="str">
        <f>IF($D36=【設定】!$G$8,IF($I36="○",$L36,""),"")</f>
        <v/>
      </c>
      <c r="T36" s="96" t="str">
        <f>IF($D36=【設定】!$G$8,IF($I36="判定中",$L36,IF($I36="未完了",$L36,"")),"")</f>
        <v/>
      </c>
      <c r="U36" s="96" t="str">
        <f>IF($D36=【設定】!$G$9,IF($I36="○",$L36,""),"")</f>
        <v/>
      </c>
      <c r="V36" s="96" t="str">
        <f>IF($D36=【設定】!$G$9,IF($I36="判定中",$L36,IF($I36="未完了",$L36,"")),"")</f>
        <v/>
      </c>
      <c r="W36" s="96" t="str">
        <f>IF($D36=【設定】!$G$10,IF($I36="○",$L36,""),"")</f>
        <v/>
      </c>
      <c r="X36" s="96" t="str">
        <f>IF($D36=【設定】!$G$10,IF($I36="判定中",$L36,IF($I36="未完了",$L36,"")),"")</f>
        <v/>
      </c>
      <c r="Y36" s="96" t="str">
        <f>IF($D36=【設定】!$G$11,IF($I36="○",$L36,""),"")</f>
        <v/>
      </c>
      <c r="Z36" s="96" t="str">
        <f>IF($D36=【設定】!$G$11,IF($I36="判定中",$L36,IF($I36="未完了",$L36,"")),"")</f>
        <v/>
      </c>
    </row>
    <row r="37" spans="1:26" x14ac:dyDescent="0.2">
      <c r="A37" s="20">
        <f t="shared" si="14"/>
        <v>32</v>
      </c>
      <c r="B37" s="21" t="str">
        <f t="shared" si="15"/>
        <v/>
      </c>
      <c r="C37" s="63"/>
      <c r="D37" s="64"/>
      <c r="E37" s="65"/>
      <c r="F37" s="66"/>
      <c r="G37" s="67"/>
      <c r="H37" s="68"/>
      <c r="I37" s="69"/>
      <c r="J37" s="67"/>
      <c r="K37" s="62" t="str">
        <f>IF(I37="×",0,IF(H37="","",H37/(VLOOKUP(E37,【設定】!$C$6:$D$26,2,FALSE))))</f>
        <v/>
      </c>
      <c r="L37" s="94" t="str">
        <f>IF(I37="×",0,IF(H37="","",H37/(VLOOKUP(E37,【設定】!$C$6:$D$26,2,FALSE))*VLOOKUP(E37,【設定】!$C$6:$E$26,3,FALSE)))</f>
        <v/>
      </c>
      <c r="M37" s="96" t="str">
        <f t="shared" si="2"/>
        <v/>
      </c>
      <c r="N37" s="96" t="str">
        <f t="shared" si="3"/>
        <v/>
      </c>
      <c r="O37" s="96" t="str">
        <f t="shared" si="4"/>
        <v/>
      </c>
      <c r="P37" s="96" t="str">
        <f t="shared" si="5"/>
        <v/>
      </c>
      <c r="Q37" s="96" t="str">
        <f>IF($D37=【設定】!$G$7,IF($I37="○",$L37,""),"")</f>
        <v/>
      </c>
      <c r="R37" s="96" t="str">
        <f>IF($D37=【設定】!$G$7,IF($I37="判定中",$L37,IF($I37="未完了",$L37,"")),"")</f>
        <v/>
      </c>
      <c r="S37" s="96" t="str">
        <f>IF($D37=【設定】!$G$8,IF($I37="○",$L37,""),"")</f>
        <v/>
      </c>
      <c r="T37" s="96" t="str">
        <f>IF($D37=【設定】!$G$8,IF($I37="判定中",$L37,IF($I37="未完了",$L37,"")),"")</f>
        <v/>
      </c>
      <c r="U37" s="96" t="str">
        <f>IF($D37=【設定】!$G$9,IF($I37="○",$L37,""),"")</f>
        <v/>
      </c>
      <c r="V37" s="96" t="str">
        <f>IF($D37=【設定】!$G$9,IF($I37="判定中",$L37,IF($I37="未完了",$L37,"")),"")</f>
        <v/>
      </c>
      <c r="W37" s="96" t="str">
        <f>IF($D37=【設定】!$G$10,IF($I37="○",$L37,""),"")</f>
        <v/>
      </c>
      <c r="X37" s="96" t="str">
        <f>IF($D37=【設定】!$G$10,IF($I37="判定中",$L37,IF($I37="未完了",$L37,"")),"")</f>
        <v/>
      </c>
      <c r="Y37" s="96" t="str">
        <f>IF($D37=【設定】!$G$11,IF($I37="○",$L37,""),"")</f>
        <v/>
      </c>
      <c r="Z37" s="96" t="str">
        <f>IF($D37=【設定】!$G$11,IF($I37="判定中",$L37,IF($I37="未完了",$L37,"")),"")</f>
        <v/>
      </c>
    </row>
    <row r="38" spans="1:26" x14ac:dyDescent="0.2">
      <c r="A38" s="20">
        <f t="shared" si="14"/>
        <v>33</v>
      </c>
      <c r="B38" s="21" t="str">
        <f t="shared" si="15"/>
        <v/>
      </c>
      <c r="C38" s="63"/>
      <c r="D38" s="64"/>
      <c r="E38" s="65"/>
      <c r="F38" s="66"/>
      <c r="G38" s="67"/>
      <c r="H38" s="68"/>
      <c r="I38" s="69"/>
      <c r="J38" s="67"/>
      <c r="K38" s="62" t="str">
        <f>IF(I38="×",0,IF(H38="","",H38/(VLOOKUP(E38,【設定】!$C$6:$D$26,2,FALSE))))</f>
        <v/>
      </c>
      <c r="L38" s="94" t="str">
        <f>IF(I38="×",0,IF(H38="","",H38/(VLOOKUP(E38,【設定】!$C$6:$D$26,2,FALSE))*VLOOKUP(E38,【設定】!$C$6:$E$26,3,FALSE)))</f>
        <v/>
      </c>
      <c r="M38" s="96" t="str">
        <f t="shared" si="2"/>
        <v/>
      </c>
      <c r="N38" s="96" t="str">
        <f t="shared" si="3"/>
        <v/>
      </c>
      <c r="O38" s="96" t="str">
        <f t="shared" si="4"/>
        <v/>
      </c>
      <c r="P38" s="96" t="str">
        <f t="shared" si="5"/>
        <v/>
      </c>
      <c r="Q38" s="96" t="str">
        <f>IF($D38=【設定】!$G$7,IF($I38="○",$L38,""),"")</f>
        <v/>
      </c>
      <c r="R38" s="96" t="str">
        <f>IF($D38=【設定】!$G$7,IF($I38="判定中",$L38,IF($I38="未完了",$L38,"")),"")</f>
        <v/>
      </c>
      <c r="S38" s="96" t="str">
        <f>IF($D38=【設定】!$G$8,IF($I38="○",$L38,""),"")</f>
        <v/>
      </c>
      <c r="T38" s="96" t="str">
        <f>IF($D38=【設定】!$G$8,IF($I38="判定中",$L38,IF($I38="未完了",$L38,"")),"")</f>
        <v/>
      </c>
      <c r="U38" s="96" t="str">
        <f>IF($D38=【設定】!$G$9,IF($I38="○",$L38,""),"")</f>
        <v/>
      </c>
      <c r="V38" s="96" t="str">
        <f>IF($D38=【設定】!$G$9,IF($I38="判定中",$L38,IF($I38="未完了",$L38,"")),"")</f>
        <v/>
      </c>
      <c r="W38" s="96" t="str">
        <f>IF($D38=【設定】!$G$10,IF($I38="○",$L38,""),"")</f>
        <v/>
      </c>
      <c r="X38" s="96" t="str">
        <f>IF($D38=【設定】!$G$10,IF($I38="判定中",$L38,IF($I38="未完了",$L38,"")),"")</f>
        <v/>
      </c>
      <c r="Y38" s="96" t="str">
        <f>IF($D38=【設定】!$G$11,IF($I38="○",$L38,""),"")</f>
        <v/>
      </c>
      <c r="Z38" s="96" t="str">
        <f>IF($D38=【設定】!$G$11,IF($I38="判定中",$L38,IF($I38="未完了",$L38,"")),"")</f>
        <v/>
      </c>
    </row>
    <row r="39" spans="1:26" x14ac:dyDescent="0.2">
      <c r="A39" s="20">
        <f t="shared" si="14"/>
        <v>34</v>
      </c>
      <c r="B39" s="21" t="str">
        <f t="shared" ref="B39" si="16">IF(C39="","",TEXT(C39,"YYYY年MM月"))</f>
        <v/>
      </c>
      <c r="C39" s="63"/>
      <c r="D39" s="64"/>
      <c r="E39" s="65"/>
      <c r="F39" s="66"/>
      <c r="G39" s="67"/>
      <c r="H39" s="68"/>
      <c r="I39" s="69"/>
      <c r="J39" s="67"/>
      <c r="K39" s="62" t="str">
        <f>IF(I39="×",0,IF(H39="","",H39/(VLOOKUP(E39,【設定】!$C$6:$D$26,2,FALSE))))</f>
        <v/>
      </c>
      <c r="L39" s="94" t="str">
        <f>IF(I39="×",0,IF(H39="","",H39/(VLOOKUP(E39,【設定】!$C$6:$D$26,2,FALSE))*VLOOKUP(E39,【設定】!$C$6:$E$26,3,FALSE)))</f>
        <v/>
      </c>
      <c r="M39" s="96" t="str">
        <f t="shared" si="2"/>
        <v/>
      </c>
      <c r="N39" s="96" t="str">
        <f t="shared" si="3"/>
        <v/>
      </c>
      <c r="O39" s="96" t="str">
        <f t="shared" si="4"/>
        <v/>
      </c>
      <c r="P39" s="96" t="str">
        <f t="shared" si="5"/>
        <v/>
      </c>
      <c r="Q39" s="96" t="str">
        <f>IF($D39=【設定】!$G$7,IF($I39="○",$L39,""),"")</f>
        <v/>
      </c>
      <c r="R39" s="96" t="str">
        <f>IF($D39=【設定】!$G$7,IF($I39="判定中",$L39,IF($I39="未完了",$L39,"")),"")</f>
        <v/>
      </c>
      <c r="S39" s="96" t="str">
        <f>IF($D39=【設定】!$G$8,IF($I39="○",$L39,""),"")</f>
        <v/>
      </c>
      <c r="T39" s="96" t="str">
        <f>IF($D39=【設定】!$G$8,IF($I39="判定中",$L39,IF($I39="未完了",$L39,"")),"")</f>
        <v/>
      </c>
      <c r="U39" s="96" t="str">
        <f>IF($D39=【設定】!$G$9,IF($I39="○",$L39,""),"")</f>
        <v/>
      </c>
      <c r="V39" s="96" t="str">
        <f>IF($D39=【設定】!$G$9,IF($I39="判定中",$L39,IF($I39="未完了",$L39,"")),"")</f>
        <v/>
      </c>
      <c r="W39" s="96" t="str">
        <f>IF($D39=【設定】!$G$10,IF($I39="○",$L39,""),"")</f>
        <v/>
      </c>
      <c r="X39" s="96" t="str">
        <f>IF($D39=【設定】!$G$10,IF($I39="判定中",$L39,IF($I39="未完了",$L39,"")),"")</f>
        <v/>
      </c>
      <c r="Y39" s="96" t="str">
        <f>IF($D39=【設定】!$G$11,IF($I39="○",$L39,""),"")</f>
        <v/>
      </c>
      <c r="Z39" s="96" t="str">
        <f>IF($D39=【設定】!$G$11,IF($I39="判定中",$L39,IF($I39="未完了",$L39,"")),"")</f>
        <v/>
      </c>
    </row>
    <row r="40" spans="1:26" x14ac:dyDescent="0.2">
      <c r="A40" s="20">
        <f t="shared" si="14"/>
        <v>35</v>
      </c>
      <c r="B40" s="21" t="str">
        <f t="shared" ref="B40:B45" si="17">IF(C40="","",TEXT(C40,"YYYY年MM月"))</f>
        <v/>
      </c>
      <c r="C40" s="63"/>
      <c r="D40" s="64"/>
      <c r="E40" s="65"/>
      <c r="F40" s="66"/>
      <c r="G40" s="67"/>
      <c r="H40" s="68"/>
      <c r="I40" s="69"/>
      <c r="J40" s="67"/>
      <c r="K40" s="62" t="str">
        <f>IF(I40="×",0,IF(H40="","",H40/(VLOOKUP(E40,【設定】!$C$6:$D$26,2,FALSE))))</f>
        <v/>
      </c>
      <c r="L40" s="94" t="str">
        <f>IF(I40="×",0,IF(H40="","",H40/(VLOOKUP(E40,【設定】!$C$6:$D$26,2,FALSE))*VLOOKUP(E40,【設定】!$C$6:$E$26,3,FALSE)))</f>
        <v/>
      </c>
      <c r="M40" s="96" t="str">
        <f t="shared" si="2"/>
        <v/>
      </c>
      <c r="N40" s="96" t="str">
        <f t="shared" si="3"/>
        <v/>
      </c>
      <c r="O40" s="96" t="str">
        <f t="shared" si="4"/>
        <v/>
      </c>
      <c r="P40" s="96" t="str">
        <f t="shared" si="5"/>
        <v/>
      </c>
      <c r="Q40" s="96" t="str">
        <f>IF($D40=【設定】!$G$7,IF($I40="○",$L40,""),"")</f>
        <v/>
      </c>
      <c r="R40" s="96" t="str">
        <f>IF($D40=【設定】!$G$7,IF($I40="判定中",$L40,IF($I40="未完了",$L40,"")),"")</f>
        <v/>
      </c>
      <c r="S40" s="96" t="str">
        <f>IF($D40=【設定】!$G$8,IF($I40="○",$L40,""),"")</f>
        <v/>
      </c>
      <c r="T40" s="96" t="str">
        <f>IF($D40=【設定】!$G$8,IF($I40="判定中",$L40,IF($I40="未完了",$L40,"")),"")</f>
        <v/>
      </c>
      <c r="U40" s="96" t="str">
        <f>IF($D40=【設定】!$G$9,IF($I40="○",$L40,""),"")</f>
        <v/>
      </c>
      <c r="V40" s="96" t="str">
        <f>IF($D40=【設定】!$G$9,IF($I40="判定中",$L40,IF($I40="未完了",$L40,"")),"")</f>
        <v/>
      </c>
      <c r="W40" s="96" t="str">
        <f>IF($D40=【設定】!$G$10,IF($I40="○",$L40,""),"")</f>
        <v/>
      </c>
      <c r="X40" s="96" t="str">
        <f>IF($D40=【設定】!$G$10,IF($I40="判定中",$L40,IF($I40="未完了",$L40,"")),"")</f>
        <v/>
      </c>
      <c r="Y40" s="96" t="str">
        <f>IF($D40=【設定】!$G$11,IF($I40="○",$L40,""),"")</f>
        <v/>
      </c>
      <c r="Z40" s="96" t="str">
        <f>IF($D40=【設定】!$G$11,IF($I40="判定中",$L40,IF($I40="未完了",$L40,"")),"")</f>
        <v/>
      </c>
    </row>
    <row r="41" spans="1:26" x14ac:dyDescent="0.2">
      <c r="A41" s="20">
        <f t="shared" si="14"/>
        <v>36</v>
      </c>
      <c r="B41" s="21" t="str">
        <f t="shared" si="17"/>
        <v/>
      </c>
      <c r="C41" s="63"/>
      <c r="D41" s="64"/>
      <c r="E41" s="65"/>
      <c r="F41" s="66"/>
      <c r="G41" s="67"/>
      <c r="H41" s="68"/>
      <c r="I41" s="69"/>
      <c r="J41" s="67"/>
      <c r="K41" s="62" t="str">
        <f>IF(I41="×",0,IF(H41="","",H41/(VLOOKUP(E41,【設定】!$C$6:$D$26,2,FALSE))))</f>
        <v/>
      </c>
      <c r="L41" s="94" t="str">
        <f>IF(I41="×",0,IF(H41="","",H41/(VLOOKUP(E41,【設定】!$C$6:$D$26,2,FALSE))*VLOOKUP(E41,【設定】!$C$6:$E$26,3,FALSE)))</f>
        <v/>
      </c>
      <c r="M41" s="96" t="str">
        <f t="shared" si="2"/>
        <v/>
      </c>
      <c r="N41" s="96" t="str">
        <f t="shared" si="3"/>
        <v/>
      </c>
      <c r="O41" s="96" t="str">
        <f t="shared" si="4"/>
        <v/>
      </c>
      <c r="P41" s="96" t="str">
        <f t="shared" si="5"/>
        <v/>
      </c>
      <c r="Q41" s="96" t="str">
        <f>IF($D41=【設定】!$G$7,IF($I41="○",$L41,""),"")</f>
        <v/>
      </c>
      <c r="R41" s="96" t="str">
        <f>IF($D41=【設定】!$G$7,IF($I41="判定中",$L41,IF($I41="未完了",$L41,"")),"")</f>
        <v/>
      </c>
      <c r="S41" s="96" t="str">
        <f>IF($D41=【設定】!$G$8,IF($I41="○",$L41,""),"")</f>
        <v/>
      </c>
      <c r="T41" s="96" t="str">
        <f>IF($D41=【設定】!$G$8,IF($I41="判定中",$L41,IF($I41="未完了",$L41,"")),"")</f>
        <v/>
      </c>
      <c r="U41" s="96" t="str">
        <f>IF($D41=【設定】!$G$9,IF($I41="○",$L41,""),"")</f>
        <v/>
      </c>
      <c r="V41" s="96" t="str">
        <f>IF($D41=【設定】!$G$9,IF($I41="判定中",$L41,IF($I41="未完了",$L41,"")),"")</f>
        <v/>
      </c>
      <c r="W41" s="96" t="str">
        <f>IF($D41=【設定】!$G$10,IF($I41="○",$L41,""),"")</f>
        <v/>
      </c>
      <c r="X41" s="96" t="str">
        <f>IF($D41=【設定】!$G$10,IF($I41="判定中",$L41,IF($I41="未完了",$L41,"")),"")</f>
        <v/>
      </c>
      <c r="Y41" s="96" t="str">
        <f>IF($D41=【設定】!$G$11,IF($I41="○",$L41,""),"")</f>
        <v/>
      </c>
      <c r="Z41" s="96" t="str">
        <f>IF($D41=【設定】!$G$11,IF($I41="判定中",$L41,IF($I41="未完了",$L41,"")),"")</f>
        <v/>
      </c>
    </row>
    <row r="42" spans="1:26" x14ac:dyDescent="0.2">
      <c r="A42" s="20">
        <f t="shared" si="14"/>
        <v>37</v>
      </c>
      <c r="B42" s="21" t="str">
        <f t="shared" si="17"/>
        <v/>
      </c>
      <c r="C42" s="63"/>
      <c r="D42" s="64"/>
      <c r="E42" s="65"/>
      <c r="F42" s="66"/>
      <c r="G42" s="67"/>
      <c r="H42" s="68"/>
      <c r="I42" s="69"/>
      <c r="J42" s="67"/>
      <c r="K42" s="62" t="str">
        <f>IF(I42="×",0,IF(H42="","",H42/(VLOOKUP(E42,【設定】!$C$6:$D$26,2,FALSE))))</f>
        <v/>
      </c>
      <c r="L42" s="94" t="str">
        <f>IF(I42="×",0,IF(H42="","",H42/(VLOOKUP(E42,【設定】!$C$6:$D$26,2,FALSE))*VLOOKUP(E42,【設定】!$C$6:$E$26,3,FALSE)))</f>
        <v/>
      </c>
      <c r="M42" s="96" t="str">
        <f t="shared" si="2"/>
        <v/>
      </c>
      <c r="N42" s="96" t="str">
        <f t="shared" si="3"/>
        <v/>
      </c>
      <c r="O42" s="96" t="str">
        <f t="shared" si="4"/>
        <v/>
      </c>
      <c r="P42" s="96" t="str">
        <f t="shared" si="5"/>
        <v/>
      </c>
      <c r="Q42" s="96" t="str">
        <f>IF($D42=【設定】!$G$7,IF($I42="○",$L42,""),"")</f>
        <v/>
      </c>
      <c r="R42" s="96" t="str">
        <f>IF($D42=【設定】!$G$7,IF($I42="判定中",$L42,IF($I42="未完了",$L42,"")),"")</f>
        <v/>
      </c>
      <c r="S42" s="96" t="str">
        <f>IF($D42=【設定】!$G$8,IF($I42="○",$L42,""),"")</f>
        <v/>
      </c>
      <c r="T42" s="96" t="str">
        <f>IF($D42=【設定】!$G$8,IF($I42="判定中",$L42,IF($I42="未完了",$L42,"")),"")</f>
        <v/>
      </c>
      <c r="U42" s="96" t="str">
        <f>IF($D42=【設定】!$G$9,IF($I42="○",$L42,""),"")</f>
        <v/>
      </c>
      <c r="V42" s="96" t="str">
        <f>IF($D42=【設定】!$G$9,IF($I42="判定中",$L42,IF($I42="未完了",$L42,"")),"")</f>
        <v/>
      </c>
      <c r="W42" s="96" t="str">
        <f>IF($D42=【設定】!$G$10,IF($I42="○",$L42,""),"")</f>
        <v/>
      </c>
      <c r="X42" s="96" t="str">
        <f>IF($D42=【設定】!$G$10,IF($I42="判定中",$L42,IF($I42="未完了",$L42,"")),"")</f>
        <v/>
      </c>
      <c r="Y42" s="96" t="str">
        <f>IF($D42=【設定】!$G$11,IF($I42="○",$L42,""),"")</f>
        <v/>
      </c>
      <c r="Z42" s="96" t="str">
        <f>IF($D42=【設定】!$G$11,IF($I42="判定中",$L42,IF($I42="未完了",$L42,"")),"")</f>
        <v/>
      </c>
    </row>
    <row r="43" spans="1:26" x14ac:dyDescent="0.2">
      <c r="A43" s="20">
        <f t="shared" si="14"/>
        <v>38</v>
      </c>
      <c r="B43" s="21" t="str">
        <f t="shared" si="17"/>
        <v/>
      </c>
      <c r="C43" s="63"/>
      <c r="D43" s="64"/>
      <c r="E43" s="65"/>
      <c r="F43" s="66"/>
      <c r="G43" s="67"/>
      <c r="H43" s="68"/>
      <c r="I43" s="69"/>
      <c r="J43" s="67"/>
      <c r="K43" s="62" t="str">
        <f>IF(I43="×",0,IF(H43="","",H43/(VLOOKUP(E43,【設定】!$C$6:$D$26,2,FALSE))))</f>
        <v/>
      </c>
      <c r="L43" s="94" t="str">
        <f>IF(I43="×",0,IF(H43="","",H43/(VLOOKUP(E43,【設定】!$C$6:$D$26,2,FALSE))*VLOOKUP(E43,【設定】!$C$6:$E$26,3,FALSE)))</f>
        <v/>
      </c>
      <c r="M43" s="96" t="str">
        <f t="shared" si="2"/>
        <v/>
      </c>
      <c r="N43" s="96" t="str">
        <f t="shared" si="3"/>
        <v/>
      </c>
      <c r="O43" s="96" t="str">
        <f t="shared" si="4"/>
        <v/>
      </c>
      <c r="P43" s="96" t="str">
        <f t="shared" si="5"/>
        <v/>
      </c>
      <c r="Q43" s="96" t="str">
        <f>IF($D43=【設定】!$G$7,IF($I43="○",$L43,""),"")</f>
        <v/>
      </c>
      <c r="R43" s="96" t="str">
        <f>IF($D43=【設定】!$G$7,IF($I43="判定中",$L43,IF($I43="未完了",$L43,"")),"")</f>
        <v/>
      </c>
      <c r="S43" s="96" t="str">
        <f>IF($D43=【設定】!$G$8,IF($I43="○",$L43,""),"")</f>
        <v/>
      </c>
      <c r="T43" s="96" t="str">
        <f>IF($D43=【設定】!$G$8,IF($I43="判定中",$L43,IF($I43="未完了",$L43,"")),"")</f>
        <v/>
      </c>
      <c r="U43" s="96" t="str">
        <f>IF($D43=【設定】!$G$9,IF($I43="○",$L43,""),"")</f>
        <v/>
      </c>
      <c r="V43" s="96" t="str">
        <f>IF($D43=【設定】!$G$9,IF($I43="判定中",$L43,IF($I43="未完了",$L43,"")),"")</f>
        <v/>
      </c>
      <c r="W43" s="96" t="str">
        <f>IF($D43=【設定】!$G$10,IF($I43="○",$L43,""),"")</f>
        <v/>
      </c>
      <c r="X43" s="96" t="str">
        <f>IF($D43=【設定】!$G$10,IF($I43="判定中",$L43,IF($I43="未完了",$L43,"")),"")</f>
        <v/>
      </c>
      <c r="Y43" s="96" t="str">
        <f>IF($D43=【設定】!$G$11,IF($I43="○",$L43,""),"")</f>
        <v/>
      </c>
      <c r="Z43" s="96" t="str">
        <f>IF($D43=【設定】!$G$11,IF($I43="判定中",$L43,IF($I43="未完了",$L43,"")),"")</f>
        <v/>
      </c>
    </row>
    <row r="44" spans="1:26" x14ac:dyDescent="0.2">
      <c r="A44" s="20">
        <f t="shared" si="14"/>
        <v>39</v>
      </c>
      <c r="B44" s="21" t="str">
        <f t="shared" si="17"/>
        <v/>
      </c>
      <c r="C44" s="63"/>
      <c r="D44" s="64"/>
      <c r="E44" s="65"/>
      <c r="F44" s="66"/>
      <c r="G44" s="67"/>
      <c r="H44" s="68"/>
      <c r="I44" s="69"/>
      <c r="J44" s="67"/>
      <c r="K44" s="62" t="str">
        <f>IF(I44="×",0,IF(H44="","",H44/(VLOOKUP(E44,【設定】!$C$6:$D$26,2,FALSE))))</f>
        <v/>
      </c>
      <c r="L44" s="94" t="str">
        <f>IF(I44="×",0,IF(H44="","",H44/(VLOOKUP(E44,【設定】!$C$6:$D$26,2,FALSE))*VLOOKUP(E44,【設定】!$C$6:$E$26,3,FALSE)))</f>
        <v/>
      </c>
      <c r="M44" s="96" t="str">
        <f t="shared" si="2"/>
        <v/>
      </c>
      <c r="N44" s="96" t="str">
        <f t="shared" si="3"/>
        <v/>
      </c>
      <c r="O44" s="96" t="str">
        <f t="shared" si="4"/>
        <v/>
      </c>
      <c r="P44" s="96" t="str">
        <f t="shared" si="5"/>
        <v/>
      </c>
      <c r="Q44" s="96" t="str">
        <f>IF($D44=【設定】!$G$7,IF($I44="○",$L44,""),"")</f>
        <v/>
      </c>
      <c r="R44" s="96" t="str">
        <f>IF($D44=【設定】!$G$7,IF($I44="判定中",$L44,IF($I44="未完了",$L44,"")),"")</f>
        <v/>
      </c>
      <c r="S44" s="96" t="str">
        <f>IF($D44=【設定】!$G$8,IF($I44="○",$L44,""),"")</f>
        <v/>
      </c>
      <c r="T44" s="96" t="str">
        <f>IF($D44=【設定】!$G$8,IF($I44="判定中",$L44,IF($I44="未完了",$L44,"")),"")</f>
        <v/>
      </c>
      <c r="U44" s="96" t="str">
        <f>IF($D44=【設定】!$G$9,IF($I44="○",$L44,""),"")</f>
        <v/>
      </c>
      <c r="V44" s="96" t="str">
        <f>IF($D44=【設定】!$G$9,IF($I44="判定中",$L44,IF($I44="未完了",$L44,"")),"")</f>
        <v/>
      </c>
      <c r="W44" s="96" t="str">
        <f>IF($D44=【設定】!$G$10,IF($I44="○",$L44,""),"")</f>
        <v/>
      </c>
      <c r="X44" s="96" t="str">
        <f>IF($D44=【設定】!$G$10,IF($I44="判定中",$L44,IF($I44="未完了",$L44,"")),"")</f>
        <v/>
      </c>
      <c r="Y44" s="96" t="str">
        <f>IF($D44=【設定】!$G$11,IF($I44="○",$L44,""),"")</f>
        <v/>
      </c>
      <c r="Z44" s="96" t="str">
        <f>IF($D44=【設定】!$G$11,IF($I44="判定中",$L44,IF($I44="未完了",$L44,"")),"")</f>
        <v/>
      </c>
    </row>
    <row r="45" spans="1:26" x14ac:dyDescent="0.2">
      <c r="A45" s="20">
        <f t="shared" si="14"/>
        <v>40</v>
      </c>
      <c r="B45" s="21" t="str">
        <f t="shared" si="17"/>
        <v/>
      </c>
      <c r="C45" s="63"/>
      <c r="D45" s="64"/>
      <c r="E45" s="65"/>
      <c r="F45" s="66"/>
      <c r="G45" s="67"/>
      <c r="H45" s="68"/>
      <c r="I45" s="69"/>
      <c r="J45" s="67"/>
      <c r="K45" s="62" t="str">
        <f>IF(I45="×",0,IF(H45="","",H45/(VLOOKUP(E45,【設定】!$C$6:$D$26,2,FALSE))))</f>
        <v/>
      </c>
      <c r="L45" s="94" t="str">
        <f>IF(I45="×",0,IF(H45="","",H45/(VLOOKUP(E45,【設定】!$C$6:$D$26,2,FALSE))*VLOOKUP(E45,【設定】!$C$6:$E$26,3,FALSE)))</f>
        <v/>
      </c>
      <c r="M45" s="96" t="str">
        <f t="shared" si="2"/>
        <v/>
      </c>
      <c r="N45" s="96" t="str">
        <f t="shared" si="3"/>
        <v/>
      </c>
      <c r="O45" s="96" t="str">
        <f t="shared" si="4"/>
        <v/>
      </c>
      <c r="P45" s="96" t="str">
        <f t="shared" si="5"/>
        <v/>
      </c>
      <c r="Q45" s="96" t="str">
        <f>IF($D45=【設定】!$G$7,IF($I45="○",$L45,""),"")</f>
        <v/>
      </c>
      <c r="R45" s="96" t="str">
        <f>IF($D45=【設定】!$G$7,IF($I45="判定中",$L45,IF($I45="未完了",$L45,"")),"")</f>
        <v/>
      </c>
      <c r="S45" s="96" t="str">
        <f>IF($D45=【設定】!$G$8,IF($I45="○",$L45,""),"")</f>
        <v/>
      </c>
      <c r="T45" s="96" t="str">
        <f>IF($D45=【設定】!$G$8,IF($I45="判定中",$L45,IF($I45="未完了",$L45,"")),"")</f>
        <v/>
      </c>
      <c r="U45" s="96" t="str">
        <f>IF($D45=【設定】!$G$9,IF($I45="○",$L45,""),"")</f>
        <v/>
      </c>
      <c r="V45" s="96" t="str">
        <f>IF($D45=【設定】!$G$9,IF($I45="判定中",$L45,IF($I45="未完了",$L45,"")),"")</f>
        <v/>
      </c>
      <c r="W45" s="96" t="str">
        <f>IF($D45=【設定】!$G$10,IF($I45="○",$L45,""),"")</f>
        <v/>
      </c>
      <c r="X45" s="96" t="str">
        <f>IF($D45=【設定】!$G$10,IF($I45="判定中",$L45,IF($I45="未完了",$L45,"")),"")</f>
        <v/>
      </c>
      <c r="Y45" s="96" t="str">
        <f>IF($D45=【設定】!$G$11,IF($I45="○",$L45,""),"")</f>
        <v/>
      </c>
      <c r="Z45" s="96" t="str">
        <f>IF($D45=【設定】!$G$11,IF($I45="判定中",$L45,IF($I45="未完了",$L45,"")),"")</f>
        <v/>
      </c>
    </row>
    <row r="46" spans="1:26" x14ac:dyDescent="0.2">
      <c r="A46" s="20">
        <f t="shared" si="14"/>
        <v>41</v>
      </c>
      <c r="B46" s="21" t="str">
        <f t="shared" ref="B46" si="18">IF(C46="","",TEXT(C46,"YYYY年MM月"))</f>
        <v/>
      </c>
      <c r="C46" s="63"/>
      <c r="D46" s="64"/>
      <c r="E46" s="65"/>
      <c r="F46" s="66"/>
      <c r="G46" s="67"/>
      <c r="H46" s="68"/>
      <c r="I46" s="69"/>
      <c r="J46" s="67"/>
      <c r="K46" s="62" t="str">
        <f>IF(I46="×",0,IF(H46="","",H46/(VLOOKUP(E46,【設定】!$C$6:$D$26,2,FALSE))))</f>
        <v/>
      </c>
      <c r="L46" s="94" t="str">
        <f>IF(I46="×",0,IF(H46="","",H46/(VLOOKUP(E46,【設定】!$C$6:$D$26,2,FALSE))*VLOOKUP(E46,【設定】!$C$6:$E$26,3,FALSE)))</f>
        <v/>
      </c>
      <c r="M46" s="96" t="str">
        <f t="shared" si="2"/>
        <v/>
      </c>
      <c r="N46" s="96" t="str">
        <f t="shared" si="3"/>
        <v/>
      </c>
      <c r="O46" s="96" t="str">
        <f t="shared" si="4"/>
        <v/>
      </c>
      <c r="P46" s="96" t="str">
        <f t="shared" si="5"/>
        <v/>
      </c>
      <c r="Q46" s="96" t="str">
        <f>IF($D46=【設定】!$G$7,IF($I46="○",$L46,""),"")</f>
        <v/>
      </c>
      <c r="R46" s="96" t="str">
        <f>IF($D46=【設定】!$G$7,IF($I46="判定中",$L46,IF($I46="未完了",$L46,"")),"")</f>
        <v/>
      </c>
      <c r="S46" s="96" t="str">
        <f>IF($D46=【設定】!$G$8,IF($I46="○",$L46,""),"")</f>
        <v/>
      </c>
      <c r="T46" s="96" t="str">
        <f>IF($D46=【設定】!$G$8,IF($I46="判定中",$L46,IF($I46="未完了",$L46,"")),"")</f>
        <v/>
      </c>
      <c r="U46" s="96" t="str">
        <f>IF($D46=【設定】!$G$9,IF($I46="○",$L46,""),"")</f>
        <v/>
      </c>
      <c r="V46" s="96" t="str">
        <f>IF($D46=【設定】!$G$9,IF($I46="判定中",$L46,IF($I46="未完了",$L46,"")),"")</f>
        <v/>
      </c>
      <c r="W46" s="96" t="str">
        <f>IF($D46=【設定】!$G$10,IF($I46="○",$L46,""),"")</f>
        <v/>
      </c>
      <c r="X46" s="96" t="str">
        <f>IF($D46=【設定】!$G$10,IF($I46="判定中",$L46,IF($I46="未完了",$L46,"")),"")</f>
        <v/>
      </c>
      <c r="Y46" s="96" t="str">
        <f>IF($D46=【設定】!$G$11,IF($I46="○",$L46,""),"")</f>
        <v/>
      </c>
      <c r="Z46" s="96" t="str">
        <f>IF($D46=【設定】!$G$11,IF($I46="判定中",$L46,IF($I46="未完了",$L46,"")),"")</f>
        <v/>
      </c>
    </row>
    <row r="47" spans="1:26" x14ac:dyDescent="0.2">
      <c r="A47" s="20">
        <f t="shared" si="14"/>
        <v>42</v>
      </c>
      <c r="B47" s="21" t="str">
        <f t="shared" ref="B47:B53" si="19">IF(C47="","",TEXT(C47,"YYYY年MM月"))</f>
        <v/>
      </c>
      <c r="C47" s="63"/>
      <c r="D47" s="64"/>
      <c r="E47" s="65"/>
      <c r="F47" s="66"/>
      <c r="G47" s="67"/>
      <c r="H47" s="68"/>
      <c r="I47" s="69"/>
      <c r="J47" s="67"/>
      <c r="K47" s="62" t="str">
        <f>IF(I47="×",0,IF(H47="","",H47/(VLOOKUP(E47,【設定】!$C$6:$D$26,2,FALSE))))</f>
        <v/>
      </c>
      <c r="L47" s="94" t="str">
        <f>IF(I47="×",0,IF(H47="","",H47/(VLOOKUP(E47,【設定】!$C$6:$D$26,2,FALSE))*VLOOKUP(E47,【設定】!$C$6:$E$26,3,FALSE)))</f>
        <v/>
      </c>
      <c r="M47" s="96" t="str">
        <f t="shared" si="2"/>
        <v/>
      </c>
      <c r="N47" s="96" t="str">
        <f t="shared" si="3"/>
        <v/>
      </c>
      <c r="O47" s="96" t="str">
        <f t="shared" si="4"/>
        <v/>
      </c>
      <c r="P47" s="96" t="str">
        <f t="shared" si="5"/>
        <v/>
      </c>
      <c r="Q47" s="96" t="str">
        <f>IF($D47=【設定】!$G$7,IF($I47="○",$L47,""),"")</f>
        <v/>
      </c>
      <c r="R47" s="96" t="str">
        <f>IF($D47=【設定】!$G$7,IF($I47="判定中",$L47,IF($I47="未完了",$L47,"")),"")</f>
        <v/>
      </c>
      <c r="S47" s="96" t="str">
        <f>IF($D47=【設定】!$G$8,IF($I47="○",$L47,""),"")</f>
        <v/>
      </c>
      <c r="T47" s="96" t="str">
        <f>IF($D47=【設定】!$G$8,IF($I47="判定中",$L47,IF($I47="未完了",$L47,"")),"")</f>
        <v/>
      </c>
      <c r="U47" s="96" t="str">
        <f>IF($D47=【設定】!$G$9,IF($I47="○",$L47,""),"")</f>
        <v/>
      </c>
      <c r="V47" s="96" t="str">
        <f>IF($D47=【設定】!$G$9,IF($I47="判定中",$L47,IF($I47="未完了",$L47,"")),"")</f>
        <v/>
      </c>
      <c r="W47" s="96" t="str">
        <f>IF($D47=【設定】!$G$10,IF($I47="○",$L47,""),"")</f>
        <v/>
      </c>
      <c r="X47" s="96" t="str">
        <f>IF($D47=【設定】!$G$10,IF($I47="判定中",$L47,IF($I47="未完了",$L47,"")),"")</f>
        <v/>
      </c>
      <c r="Y47" s="96" t="str">
        <f>IF($D47=【設定】!$G$11,IF($I47="○",$L47,""),"")</f>
        <v/>
      </c>
      <c r="Z47" s="96" t="str">
        <f>IF($D47=【設定】!$G$11,IF($I47="判定中",$L47,IF($I47="未完了",$L47,"")),"")</f>
        <v/>
      </c>
    </row>
    <row r="48" spans="1:26" x14ac:dyDescent="0.2">
      <c r="A48" s="20">
        <f t="shared" si="14"/>
        <v>43</v>
      </c>
      <c r="B48" s="21" t="str">
        <f t="shared" si="19"/>
        <v/>
      </c>
      <c r="C48" s="63"/>
      <c r="D48" s="64"/>
      <c r="E48" s="65"/>
      <c r="F48" s="66"/>
      <c r="G48" s="67"/>
      <c r="H48" s="68"/>
      <c r="I48" s="69"/>
      <c r="J48" s="67"/>
      <c r="K48" s="62" t="str">
        <f>IF(I48="×",0,IF(H48="","",H48/(VLOOKUP(E48,【設定】!$C$6:$D$26,2,FALSE))))</f>
        <v/>
      </c>
      <c r="L48" s="94" t="str">
        <f>IF(I48="×",0,IF(H48="","",H48/(VLOOKUP(E48,【設定】!$C$6:$D$26,2,FALSE))*VLOOKUP(E48,【設定】!$C$6:$E$26,3,FALSE)))</f>
        <v/>
      </c>
      <c r="M48" s="96" t="str">
        <f t="shared" si="2"/>
        <v/>
      </c>
      <c r="N48" s="96" t="str">
        <f t="shared" si="3"/>
        <v/>
      </c>
      <c r="O48" s="96" t="str">
        <f t="shared" si="4"/>
        <v/>
      </c>
      <c r="P48" s="96" t="str">
        <f t="shared" si="5"/>
        <v/>
      </c>
      <c r="Q48" s="96" t="str">
        <f>IF($D48=【設定】!$G$7,IF($I48="○",$L48,""),"")</f>
        <v/>
      </c>
      <c r="R48" s="96" t="str">
        <f>IF($D48=【設定】!$G$7,IF($I48="判定中",$L48,IF($I48="未完了",$L48,"")),"")</f>
        <v/>
      </c>
      <c r="S48" s="96" t="str">
        <f>IF($D48=【設定】!$G$8,IF($I48="○",$L48,""),"")</f>
        <v/>
      </c>
      <c r="T48" s="96" t="str">
        <f>IF($D48=【設定】!$G$8,IF($I48="判定中",$L48,IF($I48="未完了",$L48,"")),"")</f>
        <v/>
      </c>
      <c r="U48" s="96" t="str">
        <f>IF($D48=【設定】!$G$9,IF($I48="○",$L48,""),"")</f>
        <v/>
      </c>
      <c r="V48" s="96" t="str">
        <f>IF($D48=【設定】!$G$9,IF($I48="判定中",$L48,IF($I48="未完了",$L48,"")),"")</f>
        <v/>
      </c>
      <c r="W48" s="96" t="str">
        <f>IF($D48=【設定】!$G$10,IF($I48="○",$L48,""),"")</f>
        <v/>
      </c>
      <c r="X48" s="96" t="str">
        <f>IF($D48=【設定】!$G$10,IF($I48="判定中",$L48,IF($I48="未完了",$L48,"")),"")</f>
        <v/>
      </c>
      <c r="Y48" s="96" t="str">
        <f>IF($D48=【設定】!$G$11,IF($I48="○",$L48,""),"")</f>
        <v/>
      </c>
      <c r="Z48" s="96" t="str">
        <f>IF($D48=【設定】!$G$11,IF($I48="判定中",$L48,IF($I48="未完了",$L48,"")),"")</f>
        <v/>
      </c>
    </row>
    <row r="49" spans="1:26" x14ac:dyDescent="0.2">
      <c r="A49" s="20">
        <f t="shared" si="14"/>
        <v>44</v>
      </c>
      <c r="B49" s="21" t="str">
        <f t="shared" si="19"/>
        <v/>
      </c>
      <c r="C49" s="63"/>
      <c r="D49" s="64"/>
      <c r="E49" s="65"/>
      <c r="F49" s="66"/>
      <c r="G49" s="67"/>
      <c r="H49" s="68"/>
      <c r="I49" s="69"/>
      <c r="J49" s="67"/>
      <c r="K49" s="62" t="str">
        <f>IF(I49="×",0,IF(H49="","",H49/(VLOOKUP(E49,【設定】!$C$6:$D$26,2,FALSE))))</f>
        <v/>
      </c>
      <c r="L49" s="94" t="str">
        <f>IF(I49="×",0,IF(H49="","",H49/(VLOOKUP(E49,【設定】!$C$6:$D$26,2,FALSE))*VLOOKUP(E49,【設定】!$C$6:$E$26,3,FALSE)))</f>
        <v/>
      </c>
      <c r="M49" s="96" t="str">
        <f t="shared" si="2"/>
        <v/>
      </c>
      <c r="N49" s="96" t="str">
        <f t="shared" si="3"/>
        <v/>
      </c>
      <c r="O49" s="96" t="str">
        <f t="shared" si="4"/>
        <v/>
      </c>
      <c r="P49" s="96" t="str">
        <f t="shared" si="5"/>
        <v/>
      </c>
      <c r="Q49" s="96" t="str">
        <f>IF($D49=【設定】!$G$7,IF($I49="○",$L49,""),"")</f>
        <v/>
      </c>
      <c r="R49" s="96" t="str">
        <f>IF($D49=【設定】!$G$7,IF($I49="判定中",$L49,IF($I49="未完了",$L49,"")),"")</f>
        <v/>
      </c>
      <c r="S49" s="96" t="str">
        <f>IF($D49=【設定】!$G$8,IF($I49="○",$L49,""),"")</f>
        <v/>
      </c>
      <c r="T49" s="96" t="str">
        <f>IF($D49=【設定】!$G$8,IF($I49="判定中",$L49,IF($I49="未完了",$L49,"")),"")</f>
        <v/>
      </c>
      <c r="U49" s="96" t="str">
        <f>IF($D49=【設定】!$G$9,IF($I49="○",$L49,""),"")</f>
        <v/>
      </c>
      <c r="V49" s="96" t="str">
        <f>IF($D49=【設定】!$G$9,IF($I49="判定中",$L49,IF($I49="未完了",$L49,"")),"")</f>
        <v/>
      </c>
      <c r="W49" s="96" t="str">
        <f>IF($D49=【設定】!$G$10,IF($I49="○",$L49,""),"")</f>
        <v/>
      </c>
      <c r="X49" s="96" t="str">
        <f>IF($D49=【設定】!$G$10,IF($I49="判定中",$L49,IF($I49="未完了",$L49,"")),"")</f>
        <v/>
      </c>
      <c r="Y49" s="96" t="str">
        <f>IF($D49=【設定】!$G$11,IF($I49="○",$L49,""),"")</f>
        <v/>
      </c>
      <c r="Z49" s="96" t="str">
        <f>IF($D49=【設定】!$G$11,IF($I49="判定中",$L49,IF($I49="未完了",$L49,"")),"")</f>
        <v/>
      </c>
    </row>
    <row r="50" spans="1:26" x14ac:dyDescent="0.2">
      <c r="A50" s="20">
        <f t="shared" si="14"/>
        <v>45</v>
      </c>
      <c r="B50" s="21" t="str">
        <f t="shared" si="19"/>
        <v/>
      </c>
      <c r="C50" s="63"/>
      <c r="D50" s="64"/>
      <c r="E50" s="65"/>
      <c r="F50" s="66"/>
      <c r="G50" s="67"/>
      <c r="H50" s="68"/>
      <c r="I50" s="69"/>
      <c r="J50" s="67"/>
      <c r="K50" s="62" t="str">
        <f>IF(I50="×",0,IF(H50="","",H50/(VLOOKUP(E50,【設定】!$C$6:$D$26,2,FALSE))))</f>
        <v/>
      </c>
      <c r="L50" s="94" t="str">
        <f>IF(I50="×",0,IF(H50="","",H50/(VLOOKUP(E50,【設定】!$C$6:$D$26,2,FALSE))*VLOOKUP(E50,【設定】!$C$6:$E$26,3,FALSE)))</f>
        <v/>
      </c>
      <c r="M50" s="96" t="str">
        <f t="shared" si="2"/>
        <v/>
      </c>
      <c r="N50" s="96" t="str">
        <f t="shared" si="3"/>
        <v/>
      </c>
      <c r="O50" s="96" t="str">
        <f t="shared" si="4"/>
        <v/>
      </c>
      <c r="P50" s="96" t="str">
        <f t="shared" si="5"/>
        <v/>
      </c>
      <c r="Q50" s="96" t="str">
        <f>IF($D50=【設定】!$G$7,IF($I50="○",$L50,""),"")</f>
        <v/>
      </c>
      <c r="R50" s="96" t="str">
        <f>IF($D50=【設定】!$G$7,IF($I50="判定中",$L50,IF($I50="未完了",$L50,"")),"")</f>
        <v/>
      </c>
      <c r="S50" s="96" t="str">
        <f>IF($D50=【設定】!$G$8,IF($I50="○",$L50,""),"")</f>
        <v/>
      </c>
      <c r="T50" s="96" t="str">
        <f>IF($D50=【設定】!$G$8,IF($I50="判定中",$L50,IF($I50="未完了",$L50,"")),"")</f>
        <v/>
      </c>
      <c r="U50" s="96" t="str">
        <f>IF($D50=【設定】!$G$9,IF($I50="○",$L50,""),"")</f>
        <v/>
      </c>
      <c r="V50" s="96" t="str">
        <f>IF($D50=【設定】!$G$9,IF($I50="判定中",$L50,IF($I50="未完了",$L50,"")),"")</f>
        <v/>
      </c>
      <c r="W50" s="96" t="str">
        <f>IF($D50=【設定】!$G$10,IF($I50="○",$L50,""),"")</f>
        <v/>
      </c>
      <c r="X50" s="96" t="str">
        <f>IF($D50=【設定】!$G$10,IF($I50="判定中",$L50,IF($I50="未完了",$L50,"")),"")</f>
        <v/>
      </c>
      <c r="Y50" s="96" t="str">
        <f>IF($D50=【設定】!$G$11,IF($I50="○",$L50,""),"")</f>
        <v/>
      </c>
      <c r="Z50" s="96" t="str">
        <f>IF($D50=【設定】!$G$11,IF($I50="判定中",$L50,IF($I50="未完了",$L50,"")),"")</f>
        <v/>
      </c>
    </row>
    <row r="51" spans="1:26" x14ac:dyDescent="0.2">
      <c r="A51" s="20">
        <f t="shared" si="14"/>
        <v>46</v>
      </c>
      <c r="B51" s="21" t="str">
        <f t="shared" si="19"/>
        <v/>
      </c>
      <c r="C51" s="63"/>
      <c r="D51" s="64"/>
      <c r="E51" s="65"/>
      <c r="F51" s="66"/>
      <c r="G51" s="67"/>
      <c r="H51" s="68"/>
      <c r="I51" s="69"/>
      <c r="J51" s="67"/>
      <c r="K51" s="62" t="str">
        <f>IF(I51="×",0,IF(H51="","",H51/(VLOOKUP(E51,【設定】!$C$6:$D$26,2,FALSE))))</f>
        <v/>
      </c>
      <c r="L51" s="94" t="str">
        <f>IF(I51="×",0,IF(H51="","",H51/(VLOOKUP(E51,【設定】!$C$6:$D$26,2,FALSE))*VLOOKUP(E51,【設定】!$C$6:$E$26,3,FALSE)))</f>
        <v/>
      </c>
      <c r="M51" s="96" t="str">
        <f t="shared" si="2"/>
        <v/>
      </c>
      <c r="N51" s="96" t="str">
        <f t="shared" si="3"/>
        <v/>
      </c>
      <c r="O51" s="96" t="str">
        <f t="shared" si="4"/>
        <v/>
      </c>
      <c r="P51" s="96" t="str">
        <f t="shared" si="5"/>
        <v/>
      </c>
      <c r="Q51" s="96" t="str">
        <f>IF($D51=【設定】!$G$7,IF($I51="○",$L51,""),"")</f>
        <v/>
      </c>
      <c r="R51" s="96" t="str">
        <f>IF($D51=【設定】!$G$7,IF($I51="判定中",$L51,IF($I51="未完了",$L51,"")),"")</f>
        <v/>
      </c>
      <c r="S51" s="96" t="str">
        <f>IF($D51=【設定】!$G$8,IF($I51="○",$L51,""),"")</f>
        <v/>
      </c>
      <c r="T51" s="96" t="str">
        <f>IF($D51=【設定】!$G$8,IF($I51="判定中",$L51,IF($I51="未完了",$L51,"")),"")</f>
        <v/>
      </c>
      <c r="U51" s="96" t="str">
        <f>IF($D51=【設定】!$G$9,IF($I51="○",$L51,""),"")</f>
        <v/>
      </c>
      <c r="V51" s="96" t="str">
        <f>IF($D51=【設定】!$G$9,IF($I51="判定中",$L51,IF($I51="未完了",$L51,"")),"")</f>
        <v/>
      </c>
      <c r="W51" s="96" t="str">
        <f>IF($D51=【設定】!$G$10,IF($I51="○",$L51,""),"")</f>
        <v/>
      </c>
      <c r="X51" s="96" t="str">
        <f>IF($D51=【設定】!$G$10,IF($I51="判定中",$L51,IF($I51="未完了",$L51,"")),"")</f>
        <v/>
      </c>
      <c r="Y51" s="96" t="str">
        <f>IF($D51=【設定】!$G$11,IF($I51="○",$L51,""),"")</f>
        <v/>
      </c>
      <c r="Z51" s="96" t="str">
        <f>IF($D51=【設定】!$G$11,IF($I51="判定中",$L51,IF($I51="未完了",$L51,"")),"")</f>
        <v/>
      </c>
    </row>
    <row r="52" spans="1:26" x14ac:dyDescent="0.2">
      <c r="A52" s="20">
        <f t="shared" si="14"/>
        <v>47</v>
      </c>
      <c r="B52" s="21" t="str">
        <f t="shared" si="19"/>
        <v/>
      </c>
      <c r="C52" s="63"/>
      <c r="D52" s="64"/>
      <c r="E52" s="65"/>
      <c r="F52" s="66"/>
      <c r="G52" s="67"/>
      <c r="H52" s="68"/>
      <c r="I52" s="69"/>
      <c r="J52" s="67"/>
      <c r="K52" s="62" t="str">
        <f>IF(I52="×",0,IF(H52="","",H52/(VLOOKUP(E52,【設定】!$C$6:$D$26,2,FALSE))))</f>
        <v/>
      </c>
      <c r="L52" s="94" t="str">
        <f>IF(I52="×",0,IF(H52="","",H52/(VLOOKUP(E52,【設定】!$C$6:$D$26,2,FALSE))*VLOOKUP(E52,【設定】!$C$6:$E$26,3,FALSE)))</f>
        <v/>
      </c>
      <c r="M52" s="96" t="str">
        <f t="shared" si="2"/>
        <v/>
      </c>
      <c r="N52" s="96" t="str">
        <f t="shared" si="3"/>
        <v/>
      </c>
      <c r="O52" s="96" t="str">
        <f t="shared" si="4"/>
        <v/>
      </c>
      <c r="P52" s="96" t="str">
        <f t="shared" si="5"/>
        <v/>
      </c>
      <c r="Q52" s="96" t="str">
        <f>IF($D52=【設定】!$G$7,IF($I52="○",$L52,""),"")</f>
        <v/>
      </c>
      <c r="R52" s="96" t="str">
        <f>IF($D52=【設定】!$G$7,IF($I52="判定中",$L52,IF($I52="未完了",$L52,"")),"")</f>
        <v/>
      </c>
      <c r="S52" s="96" t="str">
        <f>IF($D52=【設定】!$G$8,IF($I52="○",$L52,""),"")</f>
        <v/>
      </c>
      <c r="T52" s="96" t="str">
        <f>IF($D52=【設定】!$G$8,IF($I52="判定中",$L52,IF($I52="未完了",$L52,"")),"")</f>
        <v/>
      </c>
      <c r="U52" s="96" t="str">
        <f>IF($D52=【設定】!$G$9,IF($I52="○",$L52,""),"")</f>
        <v/>
      </c>
      <c r="V52" s="96" t="str">
        <f>IF($D52=【設定】!$G$9,IF($I52="判定中",$L52,IF($I52="未完了",$L52,"")),"")</f>
        <v/>
      </c>
      <c r="W52" s="96" t="str">
        <f>IF($D52=【設定】!$G$10,IF($I52="○",$L52,""),"")</f>
        <v/>
      </c>
      <c r="X52" s="96" t="str">
        <f>IF($D52=【設定】!$G$10,IF($I52="判定中",$L52,IF($I52="未完了",$L52,"")),"")</f>
        <v/>
      </c>
      <c r="Y52" s="96" t="str">
        <f>IF($D52=【設定】!$G$11,IF($I52="○",$L52,""),"")</f>
        <v/>
      </c>
      <c r="Z52" s="96" t="str">
        <f>IF($D52=【設定】!$G$11,IF($I52="判定中",$L52,IF($I52="未完了",$L52,"")),"")</f>
        <v/>
      </c>
    </row>
    <row r="53" spans="1:26" x14ac:dyDescent="0.2">
      <c r="A53" s="20">
        <f t="shared" si="14"/>
        <v>48</v>
      </c>
      <c r="B53" s="21" t="str">
        <f t="shared" si="19"/>
        <v/>
      </c>
      <c r="C53" s="63"/>
      <c r="D53" s="64"/>
      <c r="E53" s="65"/>
      <c r="F53" s="66"/>
      <c r="G53" s="67"/>
      <c r="H53" s="68"/>
      <c r="I53" s="69"/>
      <c r="J53" s="67"/>
      <c r="K53" s="62" t="str">
        <f>IF(I53="×",0,IF(H53="","",H53/(VLOOKUP(E53,【設定】!$C$6:$D$26,2,FALSE))))</f>
        <v/>
      </c>
      <c r="L53" s="94" t="str">
        <f>IF(I53="×",0,IF(H53="","",H53/(VLOOKUP(E53,【設定】!$C$6:$D$26,2,FALSE))*VLOOKUP(E53,【設定】!$C$6:$E$26,3,FALSE)))</f>
        <v/>
      </c>
      <c r="M53" s="96" t="str">
        <f t="shared" si="2"/>
        <v/>
      </c>
      <c r="N53" s="96" t="str">
        <f t="shared" si="3"/>
        <v/>
      </c>
      <c r="O53" s="96" t="str">
        <f t="shared" si="4"/>
        <v/>
      </c>
      <c r="P53" s="96" t="str">
        <f t="shared" si="5"/>
        <v/>
      </c>
      <c r="Q53" s="96" t="str">
        <f>IF($D53=【設定】!$G$7,IF($I53="○",$L53,""),"")</f>
        <v/>
      </c>
      <c r="R53" s="96" t="str">
        <f>IF($D53=【設定】!$G$7,IF($I53="判定中",$L53,IF($I53="未完了",$L53,"")),"")</f>
        <v/>
      </c>
      <c r="S53" s="96" t="str">
        <f>IF($D53=【設定】!$G$8,IF($I53="○",$L53,""),"")</f>
        <v/>
      </c>
      <c r="T53" s="96" t="str">
        <f>IF($D53=【設定】!$G$8,IF($I53="判定中",$L53,IF($I53="未完了",$L53,"")),"")</f>
        <v/>
      </c>
      <c r="U53" s="96" t="str">
        <f>IF($D53=【設定】!$G$9,IF($I53="○",$L53,""),"")</f>
        <v/>
      </c>
      <c r="V53" s="96" t="str">
        <f>IF($D53=【設定】!$G$9,IF($I53="判定中",$L53,IF($I53="未完了",$L53,"")),"")</f>
        <v/>
      </c>
      <c r="W53" s="96" t="str">
        <f>IF($D53=【設定】!$G$10,IF($I53="○",$L53,""),"")</f>
        <v/>
      </c>
      <c r="X53" s="96" t="str">
        <f>IF($D53=【設定】!$G$10,IF($I53="判定中",$L53,IF($I53="未完了",$L53,"")),"")</f>
        <v/>
      </c>
      <c r="Y53" s="96" t="str">
        <f>IF($D53=【設定】!$G$11,IF($I53="○",$L53,""),"")</f>
        <v/>
      </c>
      <c r="Z53" s="96" t="str">
        <f>IF($D53=【設定】!$G$11,IF($I53="判定中",$L53,IF($I53="未完了",$L53,"")),"")</f>
        <v/>
      </c>
    </row>
    <row r="54" spans="1:26" x14ac:dyDescent="0.2">
      <c r="A54" s="20">
        <f t="shared" si="14"/>
        <v>49</v>
      </c>
      <c r="B54" s="21" t="str">
        <f t="shared" ref="B54" si="20">IF(C54="","",TEXT(C54,"YYYY年MM月"))</f>
        <v/>
      </c>
      <c r="C54" s="63"/>
      <c r="D54" s="64"/>
      <c r="E54" s="65"/>
      <c r="F54" s="66"/>
      <c r="G54" s="67"/>
      <c r="H54" s="68"/>
      <c r="I54" s="69"/>
      <c r="J54" s="67"/>
      <c r="K54" s="62" t="str">
        <f>IF(I54="×",0,IF(H54="","",H54/(VLOOKUP(E54,【設定】!$C$6:$D$26,2,FALSE))))</f>
        <v/>
      </c>
      <c r="L54" s="94" t="str">
        <f>IF(I54="×",0,IF(H54="","",H54/(VLOOKUP(E54,【設定】!$C$6:$D$26,2,FALSE))*VLOOKUP(E54,【設定】!$C$6:$E$26,3,FALSE)))</f>
        <v/>
      </c>
      <c r="M54" s="96" t="str">
        <f t="shared" si="2"/>
        <v/>
      </c>
      <c r="N54" s="96" t="str">
        <f t="shared" si="3"/>
        <v/>
      </c>
      <c r="O54" s="96" t="str">
        <f t="shared" si="4"/>
        <v/>
      </c>
      <c r="P54" s="96" t="str">
        <f t="shared" si="5"/>
        <v/>
      </c>
      <c r="Q54" s="96" t="str">
        <f>IF($D54=【設定】!$G$7,IF($I54="○",$L54,""),"")</f>
        <v/>
      </c>
      <c r="R54" s="96" t="str">
        <f>IF($D54=【設定】!$G$7,IF($I54="判定中",$L54,IF($I54="未完了",$L54,"")),"")</f>
        <v/>
      </c>
      <c r="S54" s="96" t="str">
        <f>IF($D54=【設定】!$G$8,IF($I54="○",$L54,""),"")</f>
        <v/>
      </c>
      <c r="T54" s="96" t="str">
        <f>IF($D54=【設定】!$G$8,IF($I54="判定中",$L54,IF($I54="未完了",$L54,"")),"")</f>
        <v/>
      </c>
      <c r="U54" s="96" t="str">
        <f>IF($D54=【設定】!$G$9,IF($I54="○",$L54,""),"")</f>
        <v/>
      </c>
      <c r="V54" s="96" t="str">
        <f>IF($D54=【設定】!$G$9,IF($I54="判定中",$L54,IF($I54="未完了",$L54,"")),"")</f>
        <v/>
      </c>
      <c r="W54" s="96" t="str">
        <f>IF($D54=【設定】!$G$10,IF($I54="○",$L54,""),"")</f>
        <v/>
      </c>
      <c r="X54" s="96" t="str">
        <f>IF($D54=【設定】!$G$10,IF($I54="判定中",$L54,IF($I54="未完了",$L54,"")),"")</f>
        <v/>
      </c>
      <c r="Y54" s="96" t="str">
        <f>IF($D54=【設定】!$G$11,IF($I54="○",$L54,""),"")</f>
        <v/>
      </c>
      <c r="Z54" s="96" t="str">
        <f>IF($D54=【設定】!$G$11,IF($I54="判定中",$L54,IF($I54="未完了",$L54,"")),"")</f>
        <v/>
      </c>
    </row>
    <row r="55" spans="1:26" x14ac:dyDescent="0.2">
      <c r="A55" s="20">
        <f t="shared" si="14"/>
        <v>50</v>
      </c>
      <c r="B55" s="21" t="str">
        <f>IF(C55="","",TEXT(C55,"YYYY年MM月"))</f>
        <v/>
      </c>
      <c r="C55" s="63"/>
      <c r="D55" s="64"/>
      <c r="E55" s="65"/>
      <c r="F55" s="66"/>
      <c r="G55" s="67"/>
      <c r="H55" s="68"/>
      <c r="I55" s="69"/>
      <c r="J55" s="67"/>
      <c r="K55" s="62" t="str">
        <f>IF(I55="×",0,IF(H55="","",H55/(VLOOKUP(E55,【設定】!$C$6:$D$26,2,FALSE))))</f>
        <v/>
      </c>
      <c r="L55" s="94" t="str">
        <f>IF(I55="×",0,IF(H55="","",H55/(VLOOKUP(E55,【設定】!$C$6:$D$26,2,FALSE))*VLOOKUP(E55,【設定】!$C$6:$E$26,3,FALSE)))</f>
        <v/>
      </c>
      <c r="M55" s="96" t="str">
        <f t="shared" si="2"/>
        <v/>
      </c>
      <c r="N55" s="96" t="str">
        <f t="shared" si="3"/>
        <v/>
      </c>
      <c r="O55" s="96" t="str">
        <f t="shared" si="4"/>
        <v/>
      </c>
      <c r="P55" s="96" t="str">
        <f t="shared" si="5"/>
        <v/>
      </c>
      <c r="Q55" s="96" t="str">
        <f>IF($D55=【設定】!$G$7,IF($I55="○",$L55,""),"")</f>
        <v/>
      </c>
      <c r="R55" s="96" t="str">
        <f>IF($D55=【設定】!$G$7,IF($I55="判定中",$L55,IF($I55="未完了",$L55,"")),"")</f>
        <v/>
      </c>
      <c r="S55" s="96" t="str">
        <f>IF($D55=【設定】!$G$8,IF($I55="○",$L55,""),"")</f>
        <v/>
      </c>
      <c r="T55" s="96" t="str">
        <f>IF($D55=【設定】!$G$8,IF($I55="判定中",$L55,IF($I55="未完了",$L55,"")),"")</f>
        <v/>
      </c>
      <c r="U55" s="96" t="str">
        <f>IF($D55=【設定】!$G$9,IF($I55="○",$L55,""),"")</f>
        <v/>
      </c>
      <c r="V55" s="96" t="str">
        <f>IF($D55=【設定】!$G$9,IF($I55="判定中",$L55,IF($I55="未完了",$L55,"")),"")</f>
        <v/>
      </c>
      <c r="W55" s="96" t="str">
        <f>IF($D55=【設定】!$G$10,IF($I55="○",$L55,""),"")</f>
        <v/>
      </c>
      <c r="X55" s="96" t="str">
        <f>IF($D55=【設定】!$G$10,IF($I55="判定中",$L55,IF($I55="未完了",$L55,"")),"")</f>
        <v/>
      </c>
      <c r="Y55" s="96" t="str">
        <f>IF($D55=【設定】!$G$11,IF($I55="○",$L55,""),"")</f>
        <v/>
      </c>
      <c r="Z55" s="96" t="str">
        <f>IF($D55=【設定】!$G$11,IF($I55="判定中",$L55,IF($I55="未完了",$L55,"")),"")</f>
        <v/>
      </c>
    </row>
    <row r="56" spans="1:26" x14ac:dyDescent="0.2">
      <c r="A56" s="20">
        <f t="shared" si="14"/>
        <v>51</v>
      </c>
      <c r="B56" s="21" t="str">
        <f>IF(C56="","",TEXT(C56,"YYYY年MM月"))</f>
        <v/>
      </c>
      <c r="C56" s="63"/>
      <c r="D56" s="64"/>
      <c r="E56" s="65"/>
      <c r="F56" s="66"/>
      <c r="G56" s="67"/>
      <c r="H56" s="68"/>
      <c r="I56" s="69"/>
      <c r="J56" s="67"/>
      <c r="K56" s="62" t="str">
        <f>IF(I56="×",0,IF(H56="","",H56/(VLOOKUP(E56,【設定】!$C$6:$D$26,2,FALSE))))</f>
        <v/>
      </c>
      <c r="L56" s="94" t="str">
        <f>IF(I56="×",0,IF(H56="","",H56/(VLOOKUP(E56,【設定】!$C$6:$D$26,2,FALSE))*VLOOKUP(E56,【設定】!$C$6:$E$26,3,FALSE)))</f>
        <v/>
      </c>
      <c r="M56" s="96" t="str">
        <f t="shared" si="2"/>
        <v/>
      </c>
      <c r="N56" s="96" t="str">
        <f t="shared" si="3"/>
        <v/>
      </c>
      <c r="O56" s="96" t="str">
        <f t="shared" si="4"/>
        <v/>
      </c>
      <c r="P56" s="96" t="str">
        <f t="shared" si="5"/>
        <v/>
      </c>
      <c r="Q56" s="96" t="str">
        <f>IF($D56=【設定】!$G$7,IF($I56="○",$L56,""),"")</f>
        <v/>
      </c>
      <c r="R56" s="96" t="str">
        <f>IF($D56=【設定】!$G$7,IF($I56="判定中",$L56,IF($I56="未完了",$L56,"")),"")</f>
        <v/>
      </c>
      <c r="S56" s="96" t="str">
        <f>IF($D56=【設定】!$G$8,IF($I56="○",$L56,""),"")</f>
        <v/>
      </c>
      <c r="T56" s="96" t="str">
        <f>IF($D56=【設定】!$G$8,IF($I56="判定中",$L56,IF($I56="未完了",$L56,"")),"")</f>
        <v/>
      </c>
      <c r="U56" s="96" t="str">
        <f>IF($D56=【設定】!$G$9,IF($I56="○",$L56,""),"")</f>
        <v/>
      </c>
      <c r="V56" s="96" t="str">
        <f>IF($D56=【設定】!$G$9,IF($I56="判定中",$L56,IF($I56="未完了",$L56,"")),"")</f>
        <v/>
      </c>
      <c r="W56" s="96" t="str">
        <f>IF($D56=【設定】!$G$10,IF($I56="○",$L56,""),"")</f>
        <v/>
      </c>
      <c r="X56" s="96" t="str">
        <f>IF($D56=【設定】!$G$10,IF($I56="判定中",$L56,IF($I56="未完了",$L56,"")),"")</f>
        <v/>
      </c>
      <c r="Y56" s="96" t="str">
        <f>IF($D56=【設定】!$G$11,IF($I56="○",$L56,""),"")</f>
        <v/>
      </c>
      <c r="Z56" s="96" t="str">
        <f>IF($D56=【設定】!$G$11,IF($I56="判定中",$L56,IF($I56="未完了",$L56,"")),"")</f>
        <v/>
      </c>
    </row>
    <row r="57" spans="1:26" x14ac:dyDescent="0.2">
      <c r="A57" s="20">
        <f t="shared" si="14"/>
        <v>52</v>
      </c>
      <c r="B57" s="21" t="str">
        <f>IF(C57="","",TEXT(C57,"YYYY年MM月"))</f>
        <v/>
      </c>
      <c r="C57" s="63"/>
      <c r="D57" s="64"/>
      <c r="E57" s="65"/>
      <c r="F57" s="66"/>
      <c r="G57" s="67"/>
      <c r="H57" s="68"/>
      <c r="I57" s="69"/>
      <c r="J57" s="67"/>
      <c r="K57" s="62" t="str">
        <f>IF(I57="×",0,IF(H57="","",H57/(VLOOKUP(E57,【設定】!$C$6:$D$26,2,FALSE))))</f>
        <v/>
      </c>
      <c r="L57" s="94" t="str">
        <f>IF(I57="×",0,IF(H57="","",H57/(VLOOKUP(E57,【設定】!$C$6:$D$26,2,FALSE))*VLOOKUP(E57,【設定】!$C$6:$E$26,3,FALSE)))</f>
        <v/>
      </c>
      <c r="M57" s="96" t="str">
        <f t="shared" si="2"/>
        <v/>
      </c>
      <c r="N57" s="96" t="str">
        <f t="shared" si="3"/>
        <v/>
      </c>
      <c r="O57" s="96" t="str">
        <f t="shared" si="4"/>
        <v/>
      </c>
      <c r="P57" s="96" t="str">
        <f t="shared" si="5"/>
        <v/>
      </c>
      <c r="Q57" s="96" t="str">
        <f>IF($D57=【設定】!$G$7,IF($I57="○",$L57,""),"")</f>
        <v/>
      </c>
      <c r="R57" s="96" t="str">
        <f>IF($D57=【設定】!$G$7,IF($I57="判定中",$L57,IF($I57="未完了",$L57,"")),"")</f>
        <v/>
      </c>
      <c r="S57" s="96" t="str">
        <f>IF($D57=【設定】!$G$8,IF($I57="○",$L57,""),"")</f>
        <v/>
      </c>
      <c r="T57" s="96" t="str">
        <f>IF($D57=【設定】!$G$8,IF($I57="判定中",$L57,IF($I57="未完了",$L57,"")),"")</f>
        <v/>
      </c>
      <c r="U57" s="96" t="str">
        <f>IF($D57=【設定】!$G$9,IF($I57="○",$L57,""),"")</f>
        <v/>
      </c>
      <c r="V57" s="96" t="str">
        <f>IF($D57=【設定】!$G$9,IF($I57="判定中",$L57,IF($I57="未完了",$L57,"")),"")</f>
        <v/>
      </c>
      <c r="W57" s="96" t="str">
        <f>IF($D57=【設定】!$G$10,IF($I57="○",$L57,""),"")</f>
        <v/>
      </c>
      <c r="X57" s="96" t="str">
        <f>IF($D57=【設定】!$G$10,IF($I57="判定中",$L57,IF($I57="未完了",$L57,"")),"")</f>
        <v/>
      </c>
      <c r="Y57" s="96" t="str">
        <f>IF($D57=【設定】!$G$11,IF($I57="○",$L57,""),"")</f>
        <v/>
      </c>
      <c r="Z57" s="96" t="str">
        <f>IF($D57=【設定】!$G$11,IF($I57="判定中",$L57,IF($I57="未完了",$L57,"")),"")</f>
        <v/>
      </c>
    </row>
    <row r="58" spans="1:26" x14ac:dyDescent="0.2">
      <c r="A58" s="20">
        <f t="shared" si="14"/>
        <v>53</v>
      </c>
      <c r="B58" s="21" t="str">
        <f>IF(C58="","",TEXT(C58,"YYYY年MM月"))</f>
        <v/>
      </c>
      <c r="C58" s="63"/>
      <c r="D58" s="64"/>
      <c r="E58" s="65"/>
      <c r="F58" s="66"/>
      <c r="G58" s="67"/>
      <c r="H58" s="68"/>
      <c r="I58" s="69"/>
      <c r="J58" s="67"/>
      <c r="K58" s="62" t="str">
        <f>IF(I58="×",0,IF(H58="","",H58/(VLOOKUP(E58,【設定】!$C$6:$D$26,2,FALSE))))</f>
        <v/>
      </c>
      <c r="L58" s="94" t="str">
        <f>IF(I58="×",0,IF(H58="","",H58/(VLOOKUP(E58,【設定】!$C$6:$D$26,2,FALSE))*VLOOKUP(E58,【設定】!$C$6:$E$26,3,FALSE)))</f>
        <v/>
      </c>
      <c r="M58" s="96" t="str">
        <f t="shared" si="2"/>
        <v/>
      </c>
      <c r="N58" s="96" t="str">
        <f t="shared" si="3"/>
        <v/>
      </c>
      <c r="O58" s="96" t="str">
        <f t="shared" si="4"/>
        <v/>
      </c>
      <c r="P58" s="96" t="str">
        <f t="shared" si="5"/>
        <v/>
      </c>
      <c r="Q58" s="96" t="str">
        <f>IF($D58=【設定】!$G$7,IF($I58="○",$L58,""),"")</f>
        <v/>
      </c>
      <c r="R58" s="96" t="str">
        <f>IF($D58=【設定】!$G$7,IF($I58="判定中",$L58,IF($I58="未完了",$L58,"")),"")</f>
        <v/>
      </c>
      <c r="S58" s="96" t="str">
        <f>IF($D58=【設定】!$G$8,IF($I58="○",$L58,""),"")</f>
        <v/>
      </c>
      <c r="T58" s="96" t="str">
        <f>IF($D58=【設定】!$G$8,IF($I58="判定中",$L58,IF($I58="未完了",$L58,"")),"")</f>
        <v/>
      </c>
      <c r="U58" s="96" t="str">
        <f>IF($D58=【設定】!$G$9,IF($I58="○",$L58,""),"")</f>
        <v/>
      </c>
      <c r="V58" s="96" t="str">
        <f>IF($D58=【設定】!$G$9,IF($I58="判定中",$L58,IF($I58="未完了",$L58,"")),"")</f>
        <v/>
      </c>
      <c r="W58" s="96" t="str">
        <f>IF($D58=【設定】!$G$10,IF($I58="○",$L58,""),"")</f>
        <v/>
      </c>
      <c r="X58" s="96" t="str">
        <f>IF($D58=【設定】!$G$10,IF($I58="判定中",$L58,IF($I58="未完了",$L58,"")),"")</f>
        <v/>
      </c>
      <c r="Y58" s="96" t="str">
        <f>IF($D58=【設定】!$G$11,IF($I58="○",$L58,""),"")</f>
        <v/>
      </c>
      <c r="Z58" s="96" t="str">
        <f>IF($D58=【設定】!$G$11,IF($I58="判定中",$L58,IF($I58="未完了",$L58,"")),"")</f>
        <v/>
      </c>
    </row>
    <row r="59" spans="1:26" x14ac:dyDescent="0.2">
      <c r="A59" s="20">
        <f t="shared" si="14"/>
        <v>54</v>
      </c>
      <c r="B59" s="21" t="str">
        <f>IF(C59="","",TEXT(C59,"YYYY年MM月"))</f>
        <v/>
      </c>
      <c r="C59" s="63"/>
      <c r="D59" s="64"/>
      <c r="E59" s="65"/>
      <c r="F59" s="66"/>
      <c r="G59" s="67"/>
      <c r="H59" s="68"/>
      <c r="I59" s="69"/>
      <c r="J59" s="67"/>
      <c r="K59" s="62" t="str">
        <f>IF(I59="×",0,IF(H59="","",H59/(VLOOKUP(E59,【設定】!$C$6:$D$26,2,FALSE))))</f>
        <v/>
      </c>
      <c r="L59" s="94" t="str">
        <f>IF(I59="×",0,IF(H59="","",H59/(VLOOKUP(E59,【設定】!$C$6:$D$26,2,FALSE))*VLOOKUP(E59,【設定】!$C$6:$E$26,3,FALSE)))</f>
        <v/>
      </c>
      <c r="M59" s="96" t="str">
        <f t="shared" si="2"/>
        <v/>
      </c>
      <c r="N59" s="96" t="str">
        <f t="shared" si="3"/>
        <v/>
      </c>
      <c r="O59" s="96" t="str">
        <f t="shared" si="4"/>
        <v/>
      </c>
      <c r="P59" s="96" t="str">
        <f t="shared" si="5"/>
        <v/>
      </c>
      <c r="Q59" s="96" t="str">
        <f>IF($D59=【設定】!$G$7,IF($I59="○",$L59,""),"")</f>
        <v/>
      </c>
      <c r="R59" s="96" t="str">
        <f>IF($D59=【設定】!$G$7,IF($I59="判定中",$L59,IF($I59="未完了",$L59,"")),"")</f>
        <v/>
      </c>
      <c r="S59" s="96" t="str">
        <f>IF($D59=【設定】!$G$8,IF($I59="○",$L59,""),"")</f>
        <v/>
      </c>
      <c r="T59" s="96" t="str">
        <f>IF($D59=【設定】!$G$8,IF($I59="判定中",$L59,IF($I59="未完了",$L59,"")),"")</f>
        <v/>
      </c>
      <c r="U59" s="96" t="str">
        <f>IF($D59=【設定】!$G$9,IF($I59="○",$L59,""),"")</f>
        <v/>
      </c>
      <c r="V59" s="96" t="str">
        <f>IF($D59=【設定】!$G$9,IF($I59="判定中",$L59,IF($I59="未完了",$L59,"")),"")</f>
        <v/>
      </c>
      <c r="W59" s="96" t="str">
        <f>IF($D59=【設定】!$G$10,IF($I59="○",$L59,""),"")</f>
        <v/>
      </c>
      <c r="X59" s="96" t="str">
        <f>IF($D59=【設定】!$G$10,IF($I59="判定中",$L59,IF($I59="未完了",$L59,"")),"")</f>
        <v/>
      </c>
      <c r="Y59" s="96" t="str">
        <f>IF($D59=【設定】!$G$11,IF($I59="○",$L59,""),"")</f>
        <v/>
      </c>
      <c r="Z59" s="96" t="str">
        <f>IF($D59=【設定】!$G$11,IF($I59="判定中",$L59,IF($I59="未完了",$L59,"")),"")</f>
        <v/>
      </c>
    </row>
    <row r="60" spans="1:26" x14ac:dyDescent="0.2">
      <c r="A60" s="20">
        <f t="shared" ref="A60" si="21">A59+1</f>
        <v>55</v>
      </c>
      <c r="B60" s="21" t="str">
        <f t="shared" ref="B60" si="22">IF(C60="","",TEXT(C60,"YYYY年MM月"))</f>
        <v/>
      </c>
      <c r="C60" s="63"/>
      <c r="D60" s="64"/>
      <c r="E60" s="65"/>
      <c r="F60" s="66"/>
      <c r="G60" s="67"/>
      <c r="H60" s="68"/>
      <c r="I60" s="69"/>
      <c r="J60" s="67"/>
      <c r="K60" s="62" t="str">
        <f>IF(I60="×",0,IF(H60="","",H60/(VLOOKUP(E60,【設定】!$C$6:$D$26,2,FALSE))))</f>
        <v/>
      </c>
      <c r="L60" s="94" t="str">
        <f>IF(I60="×",0,IF(H60="","",H60/(VLOOKUP(E60,【設定】!$C$6:$D$26,2,FALSE))*VLOOKUP(E60,【設定】!$C$6:$E$26,3,FALSE)))</f>
        <v/>
      </c>
      <c r="M60" s="96" t="str">
        <f t="shared" si="2"/>
        <v/>
      </c>
      <c r="N60" s="96" t="str">
        <f t="shared" si="3"/>
        <v/>
      </c>
      <c r="O60" s="96" t="str">
        <f t="shared" si="4"/>
        <v/>
      </c>
      <c r="P60" s="96" t="str">
        <f t="shared" si="5"/>
        <v/>
      </c>
      <c r="Q60" s="96" t="str">
        <f>IF($D60=【設定】!$G$7,IF($I60="○",$L60,""),"")</f>
        <v/>
      </c>
      <c r="R60" s="96" t="str">
        <f>IF($D60=【設定】!$G$7,IF($I60="判定中",$L60,IF($I60="未完了",$L60,"")),"")</f>
        <v/>
      </c>
      <c r="S60" s="96" t="str">
        <f>IF($D60=【設定】!$G$8,IF($I60="○",$L60,""),"")</f>
        <v/>
      </c>
      <c r="T60" s="96" t="str">
        <f>IF($D60=【設定】!$G$8,IF($I60="判定中",$L60,IF($I60="未完了",$L60,"")),"")</f>
        <v/>
      </c>
      <c r="U60" s="96" t="str">
        <f>IF($D60=【設定】!$G$9,IF($I60="○",$L60,""),"")</f>
        <v/>
      </c>
      <c r="V60" s="96" t="str">
        <f>IF($D60=【設定】!$G$9,IF($I60="判定中",$L60,IF($I60="未完了",$L60,"")),"")</f>
        <v/>
      </c>
      <c r="W60" s="96" t="str">
        <f>IF($D60=【設定】!$G$10,IF($I60="○",$L60,""),"")</f>
        <v/>
      </c>
      <c r="X60" s="96" t="str">
        <f>IF($D60=【設定】!$G$10,IF($I60="判定中",$L60,IF($I60="未完了",$L60,"")),"")</f>
        <v/>
      </c>
      <c r="Y60" s="96" t="str">
        <f>IF($D60=【設定】!$G$11,IF($I60="○",$L60,""),"")</f>
        <v/>
      </c>
      <c r="Z60" s="96" t="str">
        <f>IF($D60=【設定】!$G$11,IF($I60="判定中",$L60,IF($I60="未完了",$L60,"")),"")</f>
        <v/>
      </c>
    </row>
    <row r="61" spans="1:26" x14ac:dyDescent="0.2">
      <c r="A61" s="20">
        <f>A60+1</f>
        <v>56</v>
      </c>
      <c r="B61" s="21" t="str">
        <f>IF(C61="","",TEXT(C61,"YYYY年MM月"))</f>
        <v/>
      </c>
      <c r="C61" s="63"/>
      <c r="D61" s="64"/>
      <c r="E61" s="65"/>
      <c r="F61" s="66"/>
      <c r="G61" s="67"/>
      <c r="H61" s="68"/>
      <c r="I61" s="69"/>
      <c r="J61" s="67"/>
      <c r="K61" s="62" t="str">
        <f>IF(I61="×",0,IF(H61="","",H61/(VLOOKUP(E61,【設定】!$C$6:$D$26,2,FALSE))))</f>
        <v/>
      </c>
      <c r="L61" s="94" t="str">
        <f>IF(I61="×",0,IF(H61="","",H61/(VLOOKUP(E61,【設定】!$C$6:$D$26,2,FALSE))*VLOOKUP(E61,【設定】!$C$6:$E$26,3,FALSE)))</f>
        <v/>
      </c>
      <c r="M61" s="96" t="str">
        <f t="shared" si="2"/>
        <v/>
      </c>
      <c r="N61" s="96" t="str">
        <f t="shared" si="3"/>
        <v/>
      </c>
      <c r="O61" s="96" t="str">
        <f t="shared" si="4"/>
        <v/>
      </c>
      <c r="P61" s="96" t="str">
        <f t="shared" si="5"/>
        <v/>
      </c>
      <c r="Q61" s="96" t="str">
        <f>IF($D61=【設定】!$G$7,IF($I61="○",$L61,""),"")</f>
        <v/>
      </c>
      <c r="R61" s="96" t="str">
        <f>IF($D61=【設定】!$G$7,IF($I61="判定中",$L61,IF($I61="未完了",$L61,"")),"")</f>
        <v/>
      </c>
      <c r="S61" s="96" t="str">
        <f>IF($D61=【設定】!$G$8,IF($I61="○",$L61,""),"")</f>
        <v/>
      </c>
      <c r="T61" s="96" t="str">
        <f>IF($D61=【設定】!$G$8,IF($I61="判定中",$L61,IF($I61="未完了",$L61,"")),"")</f>
        <v/>
      </c>
      <c r="U61" s="96" t="str">
        <f>IF($D61=【設定】!$G$9,IF($I61="○",$L61,""),"")</f>
        <v/>
      </c>
      <c r="V61" s="96" t="str">
        <f>IF($D61=【設定】!$G$9,IF($I61="判定中",$L61,IF($I61="未完了",$L61,"")),"")</f>
        <v/>
      </c>
      <c r="W61" s="96" t="str">
        <f>IF($D61=【設定】!$G$10,IF($I61="○",$L61,""),"")</f>
        <v/>
      </c>
      <c r="X61" s="96" t="str">
        <f>IF($D61=【設定】!$G$10,IF($I61="判定中",$L61,IF($I61="未完了",$L61,"")),"")</f>
        <v/>
      </c>
      <c r="Y61" s="96" t="str">
        <f>IF($D61=【設定】!$G$11,IF($I61="○",$L61,""),"")</f>
        <v/>
      </c>
      <c r="Z61" s="96" t="str">
        <f>IF($D61=【設定】!$G$11,IF($I61="判定中",$L61,IF($I61="未完了",$L61,"")),"")</f>
        <v/>
      </c>
    </row>
    <row r="62" spans="1:26" x14ac:dyDescent="0.2">
      <c r="A62" s="20">
        <f>A61+1</f>
        <v>57</v>
      </c>
      <c r="B62" s="21" t="str">
        <f>IF(C62="","",TEXT(C62,"YYYY年MM月"))</f>
        <v/>
      </c>
      <c r="C62" s="63"/>
      <c r="D62" s="64"/>
      <c r="E62" s="65"/>
      <c r="F62" s="66"/>
      <c r="G62" s="67"/>
      <c r="H62" s="68"/>
      <c r="I62" s="69"/>
      <c r="J62" s="67"/>
      <c r="K62" s="62" t="str">
        <f>IF(I62="×",0,IF(H62="","",H62/(VLOOKUP(E62,【設定】!$C$6:$D$26,2,FALSE))))</f>
        <v/>
      </c>
      <c r="L62" s="94" t="str">
        <f>IF(I62="×",0,IF(H62="","",H62/(VLOOKUP(E62,【設定】!$C$6:$D$26,2,FALSE))*VLOOKUP(E62,【設定】!$C$6:$E$26,3,FALSE)))</f>
        <v/>
      </c>
      <c r="M62" s="96" t="str">
        <f t="shared" si="2"/>
        <v/>
      </c>
      <c r="N62" s="96" t="str">
        <f t="shared" si="3"/>
        <v/>
      </c>
      <c r="O62" s="96" t="str">
        <f t="shared" si="4"/>
        <v/>
      </c>
      <c r="P62" s="96" t="str">
        <f t="shared" si="5"/>
        <v/>
      </c>
      <c r="Q62" s="96" t="str">
        <f>IF($D62=【設定】!$G$7,IF($I62="○",$L62,""),"")</f>
        <v/>
      </c>
      <c r="R62" s="96" t="str">
        <f>IF($D62=【設定】!$G$7,IF($I62="判定中",$L62,IF($I62="未完了",$L62,"")),"")</f>
        <v/>
      </c>
      <c r="S62" s="96" t="str">
        <f>IF($D62=【設定】!$G$8,IF($I62="○",$L62,""),"")</f>
        <v/>
      </c>
      <c r="T62" s="96" t="str">
        <f>IF($D62=【設定】!$G$8,IF($I62="判定中",$L62,IF($I62="未完了",$L62,"")),"")</f>
        <v/>
      </c>
      <c r="U62" s="96" t="str">
        <f>IF($D62=【設定】!$G$9,IF($I62="○",$L62,""),"")</f>
        <v/>
      </c>
      <c r="V62" s="96" t="str">
        <f>IF($D62=【設定】!$G$9,IF($I62="判定中",$L62,IF($I62="未完了",$L62,"")),"")</f>
        <v/>
      </c>
      <c r="W62" s="96" t="str">
        <f>IF($D62=【設定】!$G$10,IF($I62="○",$L62,""),"")</f>
        <v/>
      </c>
      <c r="X62" s="96" t="str">
        <f>IF($D62=【設定】!$G$10,IF($I62="判定中",$L62,IF($I62="未完了",$L62,"")),"")</f>
        <v/>
      </c>
      <c r="Y62" s="96" t="str">
        <f>IF($D62=【設定】!$G$11,IF($I62="○",$L62,""),"")</f>
        <v/>
      </c>
      <c r="Z62" s="96" t="str">
        <f>IF($D62=【設定】!$G$11,IF($I62="判定中",$L62,IF($I62="未完了",$L62,"")),"")</f>
        <v/>
      </c>
    </row>
    <row r="63" spans="1:26" x14ac:dyDescent="0.2">
      <c r="A63" s="20">
        <f>A62+1</f>
        <v>58</v>
      </c>
      <c r="B63" s="21" t="str">
        <f>IF(C63="","",TEXT(C63,"YYYY年MM月"))</f>
        <v/>
      </c>
      <c r="C63" s="63"/>
      <c r="D63" s="64"/>
      <c r="E63" s="65"/>
      <c r="F63" s="66"/>
      <c r="G63" s="67"/>
      <c r="H63" s="68"/>
      <c r="I63" s="69"/>
      <c r="J63" s="67"/>
      <c r="K63" s="62" t="str">
        <f>IF(I63="×",0,IF(H63="","",H63/(VLOOKUP(E63,【設定】!$C$6:$D$26,2,FALSE))))</f>
        <v/>
      </c>
      <c r="L63" s="94" t="str">
        <f>IF(I63="×",0,IF(H63="","",H63/(VLOOKUP(E63,【設定】!$C$6:$D$26,2,FALSE))*VLOOKUP(E63,【設定】!$C$6:$E$26,3,FALSE)))</f>
        <v/>
      </c>
      <c r="M63" s="96" t="str">
        <f t="shared" si="2"/>
        <v/>
      </c>
      <c r="N63" s="96" t="str">
        <f t="shared" si="3"/>
        <v/>
      </c>
      <c r="O63" s="96" t="str">
        <f t="shared" si="4"/>
        <v/>
      </c>
      <c r="P63" s="96" t="str">
        <f t="shared" si="5"/>
        <v/>
      </c>
      <c r="Q63" s="96" t="str">
        <f>IF($D63=【設定】!$G$7,IF($I63="○",$L63,""),"")</f>
        <v/>
      </c>
      <c r="R63" s="96" t="str">
        <f>IF($D63=【設定】!$G$7,IF($I63="判定中",$L63,IF($I63="未完了",$L63,"")),"")</f>
        <v/>
      </c>
      <c r="S63" s="96" t="str">
        <f>IF($D63=【設定】!$G$8,IF($I63="○",$L63,""),"")</f>
        <v/>
      </c>
      <c r="T63" s="96" t="str">
        <f>IF($D63=【設定】!$G$8,IF($I63="判定中",$L63,IF($I63="未完了",$L63,"")),"")</f>
        <v/>
      </c>
      <c r="U63" s="96" t="str">
        <f>IF($D63=【設定】!$G$9,IF($I63="○",$L63,""),"")</f>
        <v/>
      </c>
      <c r="V63" s="96" t="str">
        <f>IF($D63=【設定】!$G$9,IF($I63="判定中",$L63,IF($I63="未完了",$L63,"")),"")</f>
        <v/>
      </c>
      <c r="W63" s="96" t="str">
        <f>IF($D63=【設定】!$G$10,IF($I63="○",$L63,""),"")</f>
        <v/>
      </c>
      <c r="X63" s="96" t="str">
        <f>IF($D63=【設定】!$G$10,IF($I63="判定中",$L63,IF($I63="未完了",$L63,"")),"")</f>
        <v/>
      </c>
      <c r="Y63" s="96" t="str">
        <f>IF($D63=【設定】!$G$11,IF($I63="○",$L63,""),"")</f>
        <v/>
      </c>
      <c r="Z63" s="96" t="str">
        <f>IF($D63=【設定】!$G$11,IF($I63="判定中",$L63,IF($I63="未完了",$L63,"")),"")</f>
        <v/>
      </c>
    </row>
    <row r="64" spans="1:26" x14ac:dyDescent="0.2">
      <c r="A64" s="20">
        <f>A63+1</f>
        <v>59</v>
      </c>
      <c r="B64" s="21" t="str">
        <f>IF(C64="","",TEXT(C64,"YYYY年MM月"))</f>
        <v/>
      </c>
      <c r="C64" s="63"/>
      <c r="D64" s="64"/>
      <c r="E64" s="65"/>
      <c r="F64" s="66"/>
      <c r="G64" s="67"/>
      <c r="H64" s="68"/>
      <c r="I64" s="69"/>
      <c r="J64" s="67"/>
      <c r="K64" s="62" t="str">
        <f>IF(I64="×",0,IF(H64="","",H64/(VLOOKUP(E64,【設定】!$C$6:$D$26,2,FALSE))))</f>
        <v/>
      </c>
      <c r="L64" s="94" t="str">
        <f>IF(I64="×",0,IF(H64="","",H64/(VLOOKUP(E64,【設定】!$C$6:$D$26,2,FALSE))*VLOOKUP(E64,【設定】!$C$6:$E$26,3,FALSE)))</f>
        <v/>
      </c>
      <c r="M64" s="96" t="str">
        <f t="shared" si="2"/>
        <v/>
      </c>
      <c r="N64" s="96" t="str">
        <f t="shared" si="3"/>
        <v/>
      </c>
      <c r="O64" s="96" t="str">
        <f t="shared" si="4"/>
        <v/>
      </c>
      <c r="P64" s="96" t="str">
        <f t="shared" si="5"/>
        <v/>
      </c>
      <c r="Q64" s="96" t="str">
        <f>IF($D64=【設定】!$G$7,IF($I64="○",$L64,""),"")</f>
        <v/>
      </c>
      <c r="R64" s="96" t="str">
        <f>IF($D64=【設定】!$G$7,IF($I64="判定中",$L64,IF($I64="未完了",$L64,"")),"")</f>
        <v/>
      </c>
      <c r="S64" s="96" t="str">
        <f>IF($D64=【設定】!$G$8,IF($I64="○",$L64,""),"")</f>
        <v/>
      </c>
      <c r="T64" s="96" t="str">
        <f>IF($D64=【設定】!$G$8,IF($I64="判定中",$L64,IF($I64="未完了",$L64,"")),"")</f>
        <v/>
      </c>
      <c r="U64" s="96" t="str">
        <f>IF($D64=【設定】!$G$9,IF($I64="○",$L64,""),"")</f>
        <v/>
      </c>
      <c r="V64" s="96" t="str">
        <f>IF($D64=【設定】!$G$9,IF($I64="判定中",$L64,IF($I64="未完了",$L64,"")),"")</f>
        <v/>
      </c>
      <c r="W64" s="96" t="str">
        <f>IF($D64=【設定】!$G$10,IF($I64="○",$L64,""),"")</f>
        <v/>
      </c>
      <c r="X64" s="96" t="str">
        <f>IF($D64=【設定】!$G$10,IF($I64="判定中",$L64,IF($I64="未完了",$L64,"")),"")</f>
        <v/>
      </c>
      <c r="Y64" s="96" t="str">
        <f>IF($D64=【設定】!$G$11,IF($I64="○",$L64,""),"")</f>
        <v/>
      </c>
      <c r="Z64" s="96" t="str">
        <f>IF($D64=【設定】!$G$11,IF($I64="判定中",$L64,IF($I64="未完了",$L64,"")),"")</f>
        <v/>
      </c>
    </row>
    <row r="65" spans="1:26" x14ac:dyDescent="0.2">
      <c r="A65" s="20">
        <f>A64+1</f>
        <v>60</v>
      </c>
      <c r="B65" s="21" t="str">
        <f>IF(C65="","",TEXT(C65,"YYYY年MM月"))</f>
        <v/>
      </c>
      <c r="C65" s="63"/>
      <c r="D65" s="64"/>
      <c r="E65" s="65"/>
      <c r="F65" s="66"/>
      <c r="G65" s="67"/>
      <c r="H65" s="68"/>
      <c r="I65" s="69"/>
      <c r="J65" s="67"/>
      <c r="K65" s="62" t="str">
        <f>IF(I65="×",0,IF(H65="","",H65/(VLOOKUP(E65,【設定】!$C$6:$D$26,2,FALSE))))</f>
        <v/>
      </c>
      <c r="L65" s="94" t="str">
        <f>IF(I65="×",0,IF(H65="","",H65/(VLOOKUP(E65,【設定】!$C$6:$D$26,2,FALSE))*VLOOKUP(E65,【設定】!$C$6:$E$26,3,FALSE)))</f>
        <v/>
      </c>
      <c r="M65" s="96" t="str">
        <f t="shared" si="2"/>
        <v/>
      </c>
      <c r="N65" s="96" t="str">
        <f t="shared" si="3"/>
        <v/>
      </c>
      <c r="O65" s="96" t="str">
        <f t="shared" si="4"/>
        <v/>
      </c>
      <c r="P65" s="96" t="str">
        <f t="shared" si="5"/>
        <v/>
      </c>
      <c r="Q65" s="96" t="str">
        <f>IF($D65=【設定】!$G$7,IF($I65="○",$L65,""),"")</f>
        <v/>
      </c>
      <c r="R65" s="96" t="str">
        <f>IF($D65=【設定】!$G$7,IF($I65="判定中",$L65,IF($I65="未完了",$L65,"")),"")</f>
        <v/>
      </c>
      <c r="S65" s="96" t="str">
        <f>IF($D65=【設定】!$G$8,IF($I65="○",$L65,""),"")</f>
        <v/>
      </c>
      <c r="T65" s="96" t="str">
        <f>IF($D65=【設定】!$G$8,IF($I65="判定中",$L65,IF($I65="未完了",$L65,"")),"")</f>
        <v/>
      </c>
      <c r="U65" s="96" t="str">
        <f>IF($D65=【設定】!$G$9,IF($I65="○",$L65,""),"")</f>
        <v/>
      </c>
      <c r="V65" s="96" t="str">
        <f>IF($D65=【設定】!$G$9,IF($I65="判定中",$L65,IF($I65="未完了",$L65,"")),"")</f>
        <v/>
      </c>
      <c r="W65" s="96" t="str">
        <f>IF($D65=【設定】!$G$10,IF($I65="○",$L65,""),"")</f>
        <v/>
      </c>
      <c r="X65" s="96" t="str">
        <f>IF($D65=【設定】!$G$10,IF($I65="判定中",$L65,IF($I65="未完了",$L65,"")),"")</f>
        <v/>
      </c>
      <c r="Y65" s="96" t="str">
        <f>IF($D65=【設定】!$G$11,IF($I65="○",$L65,""),"")</f>
        <v/>
      </c>
      <c r="Z65" s="96" t="str">
        <f>IF($D65=【設定】!$G$11,IF($I65="判定中",$L65,IF($I65="未完了",$L65,"")),"")</f>
        <v/>
      </c>
    </row>
    <row r="66" spans="1:26" x14ac:dyDescent="0.2">
      <c r="A66" s="20">
        <f>A64+1</f>
        <v>60</v>
      </c>
      <c r="B66" s="21" t="str">
        <f t="shared" ref="B66" si="23">IF(C66="","",TEXT(C66,"YYYY年MM月"))</f>
        <v/>
      </c>
      <c r="C66" s="63"/>
      <c r="D66" s="64"/>
      <c r="E66" s="65"/>
      <c r="F66" s="66"/>
      <c r="G66" s="67"/>
      <c r="H66" s="68"/>
      <c r="I66" s="69"/>
      <c r="J66" s="67"/>
      <c r="K66" s="62" t="str">
        <f>IF(I66="×",0,IF(H66="","",H66/(VLOOKUP(E66,【設定】!$C$6:$D$26,2,FALSE))))</f>
        <v/>
      </c>
      <c r="L66" s="94" t="str">
        <f>IF(I66="×",0,IF(H66="","",H66/(VLOOKUP(E66,【設定】!$C$6:$D$26,2,FALSE))*VLOOKUP(E66,【設定】!$C$6:$E$26,3,FALSE)))</f>
        <v/>
      </c>
      <c r="M66" s="96" t="str">
        <f t="shared" si="2"/>
        <v/>
      </c>
      <c r="N66" s="96" t="str">
        <f t="shared" si="3"/>
        <v/>
      </c>
      <c r="O66" s="96" t="str">
        <f t="shared" si="4"/>
        <v/>
      </c>
      <c r="P66" s="96" t="str">
        <f t="shared" si="5"/>
        <v/>
      </c>
      <c r="Q66" s="96" t="str">
        <f>IF($D66=【設定】!$G$7,IF($I66="○",$L66,""),"")</f>
        <v/>
      </c>
      <c r="R66" s="96" t="str">
        <f>IF($D66=【設定】!$G$7,IF($I66="判定中",$L66,IF($I66="未完了",$L66,"")),"")</f>
        <v/>
      </c>
      <c r="S66" s="96" t="str">
        <f>IF($D66=【設定】!$G$8,IF($I66="○",$L66,""),"")</f>
        <v/>
      </c>
      <c r="T66" s="96" t="str">
        <f>IF($D66=【設定】!$G$8,IF($I66="判定中",$L66,IF($I66="未完了",$L66,"")),"")</f>
        <v/>
      </c>
      <c r="U66" s="96" t="str">
        <f>IF($D66=【設定】!$G$9,IF($I66="○",$L66,""),"")</f>
        <v/>
      </c>
      <c r="V66" s="96" t="str">
        <f>IF($D66=【設定】!$G$9,IF($I66="判定中",$L66,IF($I66="未完了",$L66,"")),"")</f>
        <v/>
      </c>
      <c r="W66" s="96" t="str">
        <f>IF($D66=【設定】!$G$10,IF($I66="○",$L66,""),"")</f>
        <v/>
      </c>
      <c r="X66" s="96" t="str">
        <f>IF($D66=【設定】!$G$10,IF($I66="判定中",$L66,IF($I66="未完了",$L66,"")),"")</f>
        <v/>
      </c>
      <c r="Y66" s="96" t="str">
        <f>IF($D66=【設定】!$G$11,IF($I66="○",$L66,""),"")</f>
        <v/>
      </c>
      <c r="Z66" s="96" t="str">
        <f>IF($D66=【設定】!$G$11,IF($I66="判定中",$L66,IF($I66="未完了",$L66,"")),"")</f>
        <v/>
      </c>
    </row>
    <row r="67" spans="1:26" x14ac:dyDescent="0.2">
      <c r="A67" s="20">
        <f t="shared" ref="A67" si="24">A66+1</f>
        <v>61</v>
      </c>
      <c r="B67" s="21" t="str">
        <f t="shared" ref="B67:B105" si="25">IF(C67="","",TEXT(C67,"YYYY年MM月"))</f>
        <v/>
      </c>
      <c r="C67" s="63"/>
      <c r="D67" s="64"/>
      <c r="E67" s="65"/>
      <c r="F67" s="66"/>
      <c r="G67" s="67"/>
      <c r="H67" s="68"/>
      <c r="I67" s="69"/>
      <c r="J67" s="67"/>
      <c r="K67" s="62" t="str">
        <f>IF(I67="×",0,IF(H67="","",H67/(VLOOKUP(E67,【設定】!$C$6:$D$26,2,FALSE))))</f>
        <v/>
      </c>
      <c r="L67" s="94" t="str">
        <f>IF(I67="×",0,IF(H67="","",H67/(VLOOKUP(E67,【設定】!$C$6:$D$26,2,FALSE))*VLOOKUP(E67,【設定】!$C$6:$E$26,3,FALSE)))</f>
        <v/>
      </c>
      <c r="M67" s="96" t="str">
        <f t="shared" si="2"/>
        <v/>
      </c>
      <c r="N67" s="96" t="str">
        <f t="shared" si="3"/>
        <v/>
      </c>
      <c r="O67" s="96" t="str">
        <f t="shared" si="4"/>
        <v/>
      </c>
      <c r="P67" s="96" t="str">
        <f t="shared" si="5"/>
        <v/>
      </c>
      <c r="Q67" s="96" t="str">
        <f>IF($D67=【設定】!$G$7,IF($I67="○",$L67,""),"")</f>
        <v/>
      </c>
      <c r="R67" s="96" t="str">
        <f>IF($D67=【設定】!$G$7,IF($I67="判定中",$L67,IF($I67="未完了",$L67,"")),"")</f>
        <v/>
      </c>
      <c r="S67" s="96" t="str">
        <f>IF($D67=【設定】!$G$8,IF($I67="○",$L67,""),"")</f>
        <v/>
      </c>
      <c r="T67" s="96" t="str">
        <f>IF($D67=【設定】!$G$8,IF($I67="判定中",$L67,IF($I67="未完了",$L67,"")),"")</f>
        <v/>
      </c>
      <c r="U67" s="96" t="str">
        <f>IF($D67=【設定】!$G$9,IF($I67="○",$L67,""),"")</f>
        <v/>
      </c>
      <c r="V67" s="96" t="str">
        <f>IF($D67=【設定】!$G$9,IF($I67="判定中",$L67,IF($I67="未完了",$L67,"")),"")</f>
        <v/>
      </c>
      <c r="W67" s="96" t="str">
        <f>IF($D67=【設定】!$G$10,IF($I67="○",$L67,""),"")</f>
        <v/>
      </c>
      <c r="X67" s="96" t="str">
        <f>IF($D67=【設定】!$G$10,IF($I67="判定中",$L67,IF($I67="未完了",$L67,"")),"")</f>
        <v/>
      </c>
      <c r="Y67" s="96" t="str">
        <f>IF($D67=【設定】!$G$11,IF($I67="○",$L67,""),"")</f>
        <v/>
      </c>
      <c r="Z67" s="96" t="str">
        <f>IF($D67=【設定】!$G$11,IF($I67="判定中",$L67,IF($I67="未完了",$L67,"")),"")</f>
        <v/>
      </c>
    </row>
    <row r="68" spans="1:26" x14ac:dyDescent="0.2">
      <c r="A68" s="20">
        <f t="shared" ref="A68:A83" si="26">A67+1</f>
        <v>62</v>
      </c>
      <c r="B68" s="21" t="str">
        <f t="shared" si="25"/>
        <v/>
      </c>
      <c r="C68" s="63"/>
      <c r="D68" s="64"/>
      <c r="E68" s="65"/>
      <c r="F68" s="66"/>
      <c r="G68" s="67"/>
      <c r="H68" s="68"/>
      <c r="I68" s="69"/>
      <c r="J68" s="67"/>
      <c r="K68" s="62" t="str">
        <f>IF(I68="×",0,IF(H68="","",H68/(VLOOKUP(E68,【設定】!$C$6:$D$26,2,FALSE))))</f>
        <v/>
      </c>
      <c r="L68" s="94" t="str">
        <f>IF(I68="×",0,IF(H68="","",H68/(VLOOKUP(E68,【設定】!$C$6:$D$26,2,FALSE))*VLOOKUP(E68,【設定】!$C$6:$E$26,3,FALSE)))</f>
        <v/>
      </c>
      <c r="M68" s="96" t="str">
        <f t="shared" si="2"/>
        <v/>
      </c>
      <c r="N68" s="96" t="str">
        <f t="shared" si="3"/>
        <v/>
      </c>
      <c r="O68" s="96" t="str">
        <f t="shared" si="4"/>
        <v/>
      </c>
      <c r="P68" s="96" t="str">
        <f t="shared" si="5"/>
        <v/>
      </c>
      <c r="Q68" s="96" t="str">
        <f>IF($D68=【設定】!$G$7,IF($I68="○",$L68,""),"")</f>
        <v/>
      </c>
      <c r="R68" s="96" t="str">
        <f>IF($D68=【設定】!$G$7,IF($I68="判定中",$L68,IF($I68="未完了",$L68,"")),"")</f>
        <v/>
      </c>
      <c r="S68" s="96" t="str">
        <f>IF($D68=【設定】!$G$8,IF($I68="○",$L68,""),"")</f>
        <v/>
      </c>
      <c r="T68" s="96" t="str">
        <f>IF($D68=【設定】!$G$8,IF($I68="判定中",$L68,IF($I68="未完了",$L68,"")),"")</f>
        <v/>
      </c>
      <c r="U68" s="96" t="str">
        <f>IF($D68=【設定】!$G$9,IF($I68="○",$L68,""),"")</f>
        <v/>
      </c>
      <c r="V68" s="96" t="str">
        <f>IF($D68=【設定】!$G$9,IF($I68="判定中",$L68,IF($I68="未完了",$L68,"")),"")</f>
        <v/>
      </c>
      <c r="W68" s="96" t="str">
        <f>IF($D68=【設定】!$G$10,IF($I68="○",$L68,""),"")</f>
        <v/>
      </c>
      <c r="X68" s="96" t="str">
        <f>IF($D68=【設定】!$G$10,IF($I68="判定中",$L68,IF($I68="未完了",$L68,"")),"")</f>
        <v/>
      </c>
      <c r="Y68" s="96" t="str">
        <f>IF($D68=【設定】!$G$11,IF($I68="○",$L68,""),"")</f>
        <v/>
      </c>
      <c r="Z68" s="96" t="str">
        <f>IF($D68=【設定】!$G$11,IF($I68="判定中",$L68,IF($I68="未完了",$L68,"")),"")</f>
        <v/>
      </c>
    </row>
    <row r="69" spans="1:26" x14ac:dyDescent="0.2">
      <c r="A69" s="20">
        <f t="shared" si="26"/>
        <v>63</v>
      </c>
      <c r="B69" s="21" t="str">
        <f t="shared" si="25"/>
        <v/>
      </c>
      <c r="C69" s="63"/>
      <c r="D69" s="64"/>
      <c r="E69" s="65"/>
      <c r="F69" s="66"/>
      <c r="G69" s="67"/>
      <c r="H69" s="68"/>
      <c r="I69" s="69"/>
      <c r="J69" s="67"/>
      <c r="K69" s="62" t="str">
        <f>IF(I69="×",0,IF(H69="","",H69/(VLOOKUP(E69,【設定】!$C$6:$D$26,2,FALSE))))</f>
        <v/>
      </c>
      <c r="L69" s="94" t="str">
        <f>IF(I69="×",0,IF(H69="","",H69/(VLOOKUP(E69,【設定】!$C$6:$D$26,2,FALSE))*VLOOKUP(E69,【設定】!$C$6:$E$26,3,FALSE)))</f>
        <v/>
      </c>
      <c r="M69" s="96" t="str">
        <f t="shared" si="2"/>
        <v/>
      </c>
      <c r="N69" s="96" t="str">
        <f t="shared" si="3"/>
        <v/>
      </c>
      <c r="O69" s="96" t="str">
        <f t="shared" si="4"/>
        <v/>
      </c>
      <c r="P69" s="96" t="str">
        <f t="shared" si="5"/>
        <v/>
      </c>
      <c r="Q69" s="96" t="str">
        <f>IF($D69=【設定】!$G$7,IF($I69="○",$L69,""),"")</f>
        <v/>
      </c>
      <c r="R69" s="96" t="str">
        <f>IF($D69=【設定】!$G$7,IF($I69="判定中",$L69,IF($I69="未完了",$L69,"")),"")</f>
        <v/>
      </c>
      <c r="S69" s="96" t="str">
        <f>IF($D69=【設定】!$G$8,IF($I69="○",$L69,""),"")</f>
        <v/>
      </c>
      <c r="T69" s="96" t="str">
        <f>IF($D69=【設定】!$G$8,IF($I69="判定中",$L69,IF($I69="未完了",$L69,"")),"")</f>
        <v/>
      </c>
      <c r="U69" s="96" t="str">
        <f>IF($D69=【設定】!$G$9,IF($I69="○",$L69,""),"")</f>
        <v/>
      </c>
      <c r="V69" s="96" t="str">
        <f>IF($D69=【設定】!$G$9,IF($I69="判定中",$L69,IF($I69="未完了",$L69,"")),"")</f>
        <v/>
      </c>
      <c r="W69" s="96" t="str">
        <f>IF($D69=【設定】!$G$10,IF($I69="○",$L69,""),"")</f>
        <v/>
      </c>
      <c r="X69" s="96" t="str">
        <f>IF($D69=【設定】!$G$10,IF($I69="判定中",$L69,IF($I69="未完了",$L69,"")),"")</f>
        <v/>
      </c>
      <c r="Y69" s="96" t="str">
        <f>IF($D69=【設定】!$G$11,IF($I69="○",$L69,""),"")</f>
        <v/>
      </c>
      <c r="Z69" s="96" t="str">
        <f>IF($D69=【設定】!$G$11,IF($I69="判定中",$L69,IF($I69="未完了",$L69,"")),"")</f>
        <v/>
      </c>
    </row>
    <row r="70" spans="1:26" x14ac:dyDescent="0.2">
      <c r="A70" s="20">
        <f t="shared" si="26"/>
        <v>64</v>
      </c>
      <c r="B70" s="21" t="str">
        <f t="shared" si="25"/>
        <v/>
      </c>
      <c r="C70" s="63"/>
      <c r="D70" s="64"/>
      <c r="E70" s="65"/>
      <c r="F70" s="66"/>
      <c r="G70" s="67"/>
      <c r="H70" s="68"/>
      <c r="I70" s="69"/>
      <c r="J70" s="67"/>
      <c r="K70" s="62" t="str">
        <f>IF(I70="×",0,IF(H70="","",H70/(VLOOKUP(E70,【設定】!$C$6:$D$26,2,FALSE))))</f>
        <v/>
      </c>
      <c r="L70" s="94" t="str">
        <f>IF(I70="×",0,IF(H70="","",H70/(VLOOKUP(E70,【設定】!$C$6:$D$26,2,FALSE))*VLOOKUP(E70,【設定】!$C$6:$E$26,3,FALSE)))</f>
        <v/>
      </c>
      <c r="M70" s="96" t="str">
        <f t="shared" si="2"/>
        <v/>
      </c>
      <c r="N70" s="96" t="str">
        <f t="shared" si="3"/>
        <v/>
      </c>
      <c r="O70" s="96" t="str">
        <f t="shared" si="4"/>
        <v/>
      </c>
      <c r="P70" s="96" t="str">
        <f t="shared" si="5"/>
        <v/>
      </c>
      <c r="Q70" s="96" t="str">
        <f>IF($D70=【設定】!$G$7,IF($I70="○",$L70,""),"")</f>
        <v/>
      </c>
      <c r="R70" s="96" t="str">
        <f>IF($D70=【設定】!$G$7,IF($I70="判定中",$L70,IF($I70="未完了",$L70,"")),"")</f>
        <v/>
      </c>
      <c r="S70" s="96" t="str">
        <f>IF($D70=【設定】!$G$8,IF($I70="○",$L70,""),"")</f>
        <v/>
      </c>
      <c r="T70" s="96" t="str">
        <f>IF($D70=【設定】!$G$8,IF($I70="判定中",$L70,IF($I70="未完了",$L70,"")),"")</f>
        <v/>
      </c>
      <c r="U70" s="96" t="str">
        <f>IF($D70=【設定】!$G$9,IF($I70="○",$L70,""),"")</f>
        <v/>
      </c>
      <c r="V70" s="96" t="str">
        <f>IF($D70=【設定】!$G$9,IF($I70="判定中",$L70,IF($I70="未完了",$L70,"")),"")</f>
        <v/>
      </c>
      <c r="W70" s="96" t="str">
        <f>IF($D70=【設定】!$G$10,IF($I70="○",$L70,""),"")</f>
        <v/>
      </c>
      <c r="X70" s="96" t="str">
        <f>IF($D70=【設定】!$G$10,IF($I70="判定中",$L70,IF($I70="未完了",$L70,"")),"")</f>
        <v/>
      </c>
      <c r="Y70" s="96" t="str">
        <f>IF($D70=【設定】!$G$11,IF($I70="○",$L70,""),"")</f>
        <v/>
      </c>
      <c r="Z70" s="96" t="str">
        <f>IF($D70=【設定】!$G$11,IF($I70="判定中",$L70,IF($I70="未完了",$L70,"")),"")</f>
        <v/>
      </c>
    </row>
    <row r="71" spans="1:26" x14ac:dyDescent="0.2">
      <c r="A71" s="20">
        <f t="shared" si="26"/>
        <v>65</v>
      </c>
      <c r="B71" s="21" t="str">
        <f t="shared" si="25"/>
        <v/>
      </c>
      <c r="C71" s="63"/>
      <c r="D71" s="64"/>
      <c r="E71" s="65"/>
      <c r="F71" s="66"/>
      <c r="G71" s="67"/>
      <c r="H71" s="68"/>
      <c r="I71" s="69"/>
      <c r="J71" s="67"/>
      <c r="K71" s="62" t="str">
        <f>IF(I71="×",0,IF(H71="","",H71/(VLOOKUP(E71,【設定】!$C$6:$D$26,2,FALSE))))</f>
        <v/>
      </c>
      <c r="L71" s="94" t="str">
        <f>IF(I71="×",0,IF(H71="","",H71/(VLOOKUP(E71,【設定】!$C$6:$D$26,2,FALSE))*VLOOKUP(E71,【設定】!$C$6:$E$26,3,FALSE)))</f>
        <v/>
      </c>
      <c r="M71" s="96" t="str">
        <f t="shared" ref="M71:M134" si="27">IF($I71="○",$L71,"")</f>
        <v/>
      </c>
      <c r="N71" s="96" t="str">
        <f t="shared" ref="N71:N134" si="28">IF($I71="判定中",$L71,IF($I71="未完了",$L71,""))</f>
        <v/>
      </c>
      <c r="O71" s="96" t="str">
        <f t="shared" ref="O71:O134" si="29">IF($I71="○",$H71,"")</f>
        <v/>
      </c>
      <c r="P71" s="96" t="str">
        <f t="shared" ref="P71:P134" si="30">IF($I71="判定中",$H71,IF($I71="未完了",$H71,""))</f>
        <v/>
      </c>
      <c r="Q71" s="96" t="str">
        <f>IF($D71=【設定】!$G$7,IF($I71="○",$L71,""),"")</f>
        <v/>
      </c>
      <c r="R71" s="96" t="str">
        <f>IF($D71=【設定】!$G$7,IF($I71="判定中",$L71,IF($I71="未完了",$L71,"")),"")</f>
        <v/>
      </c>
      <c r="S71" s="96" t="str">
        <f>IF($D71=【設定】!$G$8,IF($I71="○",$L71,""),"")</f>
        <v/>
      </c>
      <c r="T71" s="96" t="str">
        <f>IF($D71=【設定】!$G$8,IF($I71="判定中",$L71,IF($I71="未完了",$L71,"")),"")</f>
        <v/>
      </c>
      <c r="U71" s="96" t="str">
        <f>IF($D71=【設定】!$G$9,IF($I71="○",$L71,""),"")</f>
        <v/>
      </c>
      <c r="V71" s="96" t="str">
        <f>IF($D71=【設定】!$G$9,IF($I71="判定中",$L71,IF($I71="未完了",$L71,"")),"")</f>
        <v/>
      </c>
      <c r="W71" s="96" t="str">
        <f>IF($D71=【設定】!$G$10,IF($I71="○",$L71,""),"")</f>
        <v/>
      </c>
      <c r="X71" s="96" t="str">
        <f>IF($D71=【設定】!$G$10,IF($I71="判定中",$L71,IF($I71="未完了",$L71,"")),"")</f>
        <v/>
      </c>
      <c r="Y71" s="96" t="str">
        <f>IF($D71=【設定】!$G$11,IF($I71="○",$L71,""),"")</f>
        <v/>
      </c>
      <c r="Z71" s="96" t="str">
        <f>IF($D71=【設定】!$G$11,IF($I71="判定中",$L71,IF($I71="未完了",$L71,"")),"")</f>
        <v/>
      </c>
    </row>
    <row r="72" spans="1:26" x14ac:dyDescent="0.2">
      <c r="A72" s="20">
        <f t="shared" si="26"/>
        <v>66</v>
      </c>
      <c r="B72" s="21" t="str">
        <f t="shared" si="25"/>
        <v/>
      </c>
      <c r="C72" s="63"/>
      <c r="D72" s="64"/>
      <c r="E72" s="65"/>
      <c r="F72" s="66"/>
      <c r="G72" s="67"/>
      <c r="H72" s="68"/>
      <c r="I72" s="69"/>
      <c r="J72" s="67"/>
      <c r="K72" s="62" t="str">
        <f>IF(I72="×",0,IF(H72="","",H72/(VLOOKUP(E72,【設定】!$C$6:$D$26,2,FALSE))))</f>
        <v/>
      </c>
      <c r="L72" s="94" t="str">
        <f>IF(I72="×",0,IF(H72="","",H72/(VLOOKUP(E72,【設定】!$C$6:$D$26,2,FALSE))*VLOOKUP(E72,【設定】!$C$6:$E$26,3,FALSE)))</f>
        <v/>
      </c>
      <c r="M72" s="96" t="str">
        <f t="shared" si="27"/>
        <v/>
      </c>
      <c r="N72" s="96" t="str">
        <f t="shared" si="28"/>
        <v/>
      </c>
      <c r="O72" s="96" t="str">
        <f t="shared" si="29"/>
        <v/>
      </c>
      <c r="P72" s="96" t="str">
        <f t="shared" si="30"/>
        <v/>
      </c>
      <c r="Q72" s="96" t="str">
        <f>IF($D72=【設定】!$G$7,IF($I72="○",$L72,""),"")</f>
        <v/>
      </c>
      <c r="R72" s="96" t="str">
        <f>IF($D72=【設定】!$G$7,IF($I72="判定中",$L72,IF($I72="未完了",$L72,"")),"")</f>
        <v/>
      </c>
      <c r="S72" s="96" t="str">
        <f>IF($D72=【設定】!$G$8,IF($I72="○",$L72,""),"")</f>
        <v/>
      </c>
      <c r="T72" s="96" t="str">
        <f>IF($D72=【設定】!$G$8,IF($I72="判定中",$L72,IF($I72="未完了",$L72,"")),"")</f>
        <v/>
      </c>
      <c r="U72" s="96" t="str">
        <f>IF($D72=【設定】!$G$9,IF($I72="○",$L72,""),"")</f>
        <v/>
      </c>
      <c r="V72" s="96" t="str">
        <f>IF($D72=【設定】!$G$9,IF($I72="判定中",$L72,IF($I72="未完了",$L72,"")),"")</f>
        <v/>
      </c>
      <c r="W72" s="96" t="str">
        <f>IF($D72=【設定】!$G$10,IF($I72="○",$L72,""),"")</f>
        <v/>
      </c>
      <c r="X72" s="96" t="str">
        <f>IF($D72=【設定】!$G$10,IF($I72="判定中",$L72,IF($I72="未完了",$L72,"")),"")</f>
        <v/>
      </c>
      <c r="Y72" s="96" t="str">
        <f>IF($D72=【設定】!$G$11,IF($I72="○",$L72,""),"")</f>
        <v/>
      </c>
      <c r="Z72" s="96" t="str">
        <f>IF($D72=【設定】!$G$11,IF($I72="判定中",$L72,IF($I72="未完了",$L72,"")),"")</f>
        <v/>
      </c>
    </row>
    <row r="73" spans="1:26" x14ac:dyDescent="0.2">
      <c r="A73" s="20">
        <f t="shared" si="26"/>
        <v>67</v>
      </c>
      <c r="B73" s="21" t="str">
        <f t="shared" si="25"/>
        <v/>
      </c>
      <c r="C73" s="63"/>
      <c r="D73" s="64"/>
      <c r="E73" s="65"/>
      <c r="F73" s="66"/>
      <c r="G73" s="67"/>
      <c r="H73" s="68"/>
      <c r="I73" s="69"/>
      <c r="J73" s="67"/>
      <c r="K73" s="62" t="str">
        <f>IF(I73="×",0,IF(H73="","",H73/(VLOOKUP(E73,【設定】!$C$6:$D$26,2,FALSE))))</f>
        <v/>
      </c>
      <c r="L73" s="94" t="str">
        <f>IF(I73="×",0,IF(H73="","",H73/(VLOOKUP(E73,【設定】!$C$6:$D$26,2,FALSE))*VLOOKUP(E73,【設定】!$C$6:$E$26,3,FALSE)))</f>
        <v/>
      </c>
      <c r="M73" s="96" t="str">
        <f t="shared" si="27"/>
        <v/>
      </c>
      <c r="N73" s="96" t="str">
        <f t="shared" si="28"/>
        <v/>
      </c>
      <c r="O73" s="96" t="str">
        <f t="shared" si="29"/>
        <v/>
      </c>
      <c r="P73" s="96" t="str">
        <f t="shared" si="30"/>
        <v/>
      </c>
      <c r="Q73" s="96" t="str">
        <f>IF($D73=【設定】!$G$7,IF($I73="○",$L73,""),"")</f>
        <v/>
      </c>
      <c r="R73" s="96" t="str">
        <f>IF($D73=【設定】!$G$7,IF($I73="判定中",$L73,IF($I73="未完了",$L73,"")),"")</f>
        <v/>
      </c>
      <c r="S73" s="96" t="str">
        <f>IF($D73=【設定】!$G$8,IF($I73="○",$L73,""),"")</f>
        <v/>
      </c>
      <c r="T73" s="96" t="str">
        <f>IF($D73=【設定】!$G$8,IF($I73="判定中",$L73,IF($I73="未完了",$L73,"")),"")</f>
        <v/>
      </c>
      <c r="U73" s="96" t="str">
        <f>IF($D73=【設定】!$G$9,IF($I73="○",$L73,""),"")</f>
        <v/>
      </c>
      <c r="V73" s="96" t="str">
        <f>IF($D73=【設定】!$G$9,IF($I73="判定中",$L73,IF($I73="未完了",$L73,"")),"")</f>
        <v/>
      </c>
      <c r="W73" s="96" t="str">
        <f>IF($D73=【設定】!$G$10,IF($I73="○",$L73,""),"")</f>
        <v/>
      </c>
      <c r="X73" s="96" t="str">
        <f>IF($D73=【設定】!$G$10,IF($I73="判定中",$L73,IF($I73="未完了",$L73,"")),"")</f>
        <v/>
      </c>
      <c r="Y73" s="96" t="str">
        <f>IF($D73=【設定】!$G$11,IF($I73="○",$L73,""),"")</f>
        <v/>
      </c>
      <c r="Z73" s="96" t="str">
        <f>IF($D73=【設定】!$G$11,IF($I73="判定中",$L73,IF($I73="未完了",$L73,"")),"")</f>
        <v/>
      </c>
    </row>
    <row r="74" spans="1:26" x14ac:dyDescent="0.2">
      <c r="A74" s="20">
        <f t="shared" si="26"/>
        <v>68</v>
      </c>
      <c r="B74" s="21" t="str">
        <f t="shared" si="25"/>
        <v/>
      </c>
      <c r="C74" s="63"/>
      <c r="D74" s="64"/>
      <c r="E74" s="65"/>
      <c r="F74" s="66"/>
      <c r="G74" s="67"/>
      <c r="H74" s="68"/>
      <c r="I74" s="69"/>
      <c r="J74" s="67"/>
      <c r="K74" s="62" t="str">
        <f>IF(I74="×",0,IF(H74="","",H74/(VLOOKUP(E74,【設定】!$C$6:$D$26,2,FALSE))))</f>
        <v/>
      </c>
      <c r="L74" s="94" t="str">
        <f>IF(I74="×",0,IF(H74="","",H74/(VLOOKUP(E74,【設定】!$C$6:$D$26,2,FALSE))*VLOOKUP(E74,【設定】!$C$6:$E$26,3,FALSE)))</f>
        <v/>
      </c>
      <c r="M74" s="96" t="str">
        <f t="shared" si="27"/>
        <v/>
      </c>
      <c r="N74" s="96" t="str">
        <f t="shared" si="28"/>
        <v/>
      </c>
      <c r="O74" s="96" t="str">
        <f t="shared" si="29"/>
        <v/>
      </c>
      <c r="P74" s="96" t="str">
        <f t="shared" si="30"/>
        <v/>
      </c>
      <c r="Q74" s="96" t="str">
        <f>IF($D74=【設定】!$G$7,IF($I74="○",$L74,""),"")</f>
        <v/>
      </c>
      <c r="R74" s="96" t="str">
        <f>IF($D74=【設定】!$G$7,IF($I74="判定中",$L74,IF($I74="未完了",$L74,"")),"")</f>
        <v/>
      </c>
      <c r="S74" s="96" t="str">
        <f>IF($D74=【設定】!$G$8,IF($I74="○",$L74,""),"")</f>
        <v/>
      </c>
      <c r="T74" s="96" t="str">
        <f>IF($D74=【設定】!$G$8,IF($I74="判定中",$L74,IF($I74="未完了",$L74,"")),"")</f>
        <v/>
      </c>
      <c r="U74" s="96" t="str">
        <f>IF($D74=【設定】!$G$9,IF($I74="○",$L74,""),"")</f>
        <v/>
      </c>
      <c r="V74" s="96" t="str">
        <f>IF($D74=【設定】!$G$9,IF($I74="判定中",$L74,IF($I74="未完了",$L74,"")),"")</f>
        <v/>
      </c>
      <c r="W74" s="96" t="str">
        <f>IF($D74=【設定】!$G$10,IF($I74="○",$L74,""),"")</f>
        <v/>
      </c>
      <c r="X74" s="96" t="str">
        <f>IF($D74=【設定】!$G$10,IF($I74="判定中",$L74,IF($I74="未完了",$L74,"")),"")</f>
        <v/>
      </c>
      <c r="Y74" s="96" t="str">
        <f>IF($D74=【設定】!$G$11,IF($I74="○",$L74,""),"")</f>
        <v/>
      </c>
      <c r="Z74" s="96" t="str">
        <f>IF($D74=【設定】!$G$11,IF($I74="判定中",$L74,IF($I74="未完了",$L74,"")),"")</f>
        <v/>
      </c>
    </row>
    <row r="75" spans="1:26" x14ac:dyDescent="0.2">
      <c r="A75" s="20">
        <f t="shared" si="26"/>
        <v>69</v>
      </c>
      <c r="B75" s="21" t="str">
        <f t="shared" si="25"/>
        <v/>
      </c>
      <c r="C75" s="63"/>
      <c r="D75" s="64"/>
      <c r="E75" s="65"/>
      <c r="F75" s="66"/>
      <c r="G75" s="67"/>
      <c r="H75" s="68"/>
      <c r="I75" s="69"/>
      <c r="J75" s="67"/>
      <c r="K75" s="62" t="str">
        <f>IF(I75="×",0,IF(H75="","",H75/(VLOOKUP(E75,【設定】!$C$6:$D$26,2,FALSE))))</f>
        <v/>
      </c>
      <c r="L75" s="94" t="str">
        <f>IF(I75="×",0,IF(H75="","",H75/(VLOOKUP(E75,【設定】!$C$6:$D$26,2,FALSE))*VLOOKUP(E75,【設定】!$C$6:$E$26,3,FALSE)))</f>
        <v/>
      </c>
      <c r="M75" s="96" t="str">
        <f t="shared" si="27"/>
        <v/>
      </c>
      <c r="N75" s="96" t="str">
        <f t="shared" si="28"/>
        <v/>
      </c>
      <c r="O75" s="96" t="str">
        <f t="shared" si="29"/>
        <v/>
      </c>
      <c r="P75" s="96" t="str">
        <f t="shared" si="30"/>
        <v/>
      </c>
      <c r="Q75" s="96" t="str">
        <f>IF($D75=【設定】!$G$7,IF($I75="○",$L75,""),"")</f>
        <v/>
      </c>
      <c r="R75" s="96" t="str">
        <f>IF($D75=【設定】!$G$7,IF($I75="判定中",$L75,IF($I75="未完了",$L75,"")),"")</f>
        <v/>
      </c>
      <c r="S75" s="96" t="str">
        <f>IF($D75=【設定】!$G$8,IF($I75="○",$L75,""),"")</f>
        <v/>
      </c>
      <c r="T75" s="96" t="str">
        <f>IF($D75=【設定】!$G$8,IF($I75="判定中",$L75,IF($I75="未完了",$L75,"")),"")</f>
        <v/>
      </c>
      <c r="U75" s="96" t="str">
        <f>IF($D75=【設定】!$G$9,IF($I75="○",$L75,""),"")</f>
        <v/>
      </c>
      <c r="V75" s="96" t="str">
        <f>IF($D75=【設定】!$G$9,IF($I75="判定中",$L75,IF($I75="未完了",$L75,"")),"")</f>
        <v/>
      </c>
      <c r="W75" s="96" t="str">
        <f>IF($D75=【設定】!$G$10,IF($I75="○",$L75,""),"")</f>
        <v/>
      </c>
      <c r="X75" s="96" t="str">
        <f>IF($D75=【設定】!$G$10,IF($I75="判定中",$L75,IF($I75="未完了",$L75,"")),"")</f>
        <v/>
      </c>
      <c r="Y75" s="96" t="str">
        <f>IF($D75=【設定】!$G$11,IF($I75="○",$L75,""),"")</f>
        <v/>
      </c>
      <c r="Z75" s="96" t="str">
        <f>IF($D75=【設定】!$G$11,IF($I75="判定中",$L75,IF($I75="未完了",$L75,"")),"")</f>
        <v/>
      </c>
    </row>
    <row r="76" spans="1:26" x14ac:dyDescent="0.2">
      <c r="A76" s="20">
        <f t="shared" si="26"/>
        <v>70</v>
      </c>
      <c r="B76" s="21" t="str">
        <f t="shared" si="25"/>
        <v/>
      </c>
      <c r="C76" s="63"/>
      <c r="D76" s="64"/>
      <c r="E76" s="65"/>
      <c r="F76" s="66"/>
      <c r="G76" s="67"/>
      <c r="H76" s="68"/>
      <c r="I76" s="69"/>
      <c r="J76" s="67"/>
      <c r="K76" s="62" t="str">
        <f>IF(I76="×",0,IF(H76="","",H76/(VLOOKUP(E76,【設定】!$C$6:$D$26,2,FALSE))))</f>
        <v/>
      </c>
      <c r="L76" s="94" t="str">
        <f>IF(I76="×",0,IF(H76="","",H76/(VLOOKUP(E76,【設定】!$C$6:$D$26,2,FALSE))*VLOOKUP(E76,【設定】!$C$6:$E$26,3,FALSE)))</f>
        <v/>
      </c>
      <c r="M76" s="96" t="str">
        <f t="shared" si="27"/>
        <v/>
      </c>
      <c r="N76" s="96" t="str">
        <f t="shared" si="28"/>
        <v/>
      </c>
      <c r="O76" s="96" t="str">
        <f t="shared" si="29"/>
        <v/>
      </c>
      <c r="P76" s="96" t="str">
        <f t="shared" si="30"/>
        <v/>
      </c>
      <c r="Q76" s="96" t="str">
        <f>IF($D76=【設定】!$G$7,IF($I76="○",$L76,""),"")</f>
        <v/>
      </c>
      <c r="R76" s="96" t="str">
        <f>IF($D76=【設定】!$G$7,IF($I76="判定中",$L76,IF($I76="未完了",$L76,"")),"")</f>
        <v/>
      </c>
      <c r="S76" s="96" t="str">
        <f>IF($D76=【設定】!$G$8,IF($I76="○",$L76,""),"")</f>
        <v/>
      </c>
      <c r="T76" s="96" t="str">
        <f>IF($D76=【設定】!$G$8,IF($I76="判定中",$L76,IF($I76="未完了",$L76,"")),"")</f>
        <v/>
      </c>
      <c r="U76" s="96" t="str">
        <f>IF($D76=【設定】!$G$9,IF($I76="○",$L76,""),"")</f>
        <v/>
      </c>
      <c r="V76" s="96" t="str">
        <f>IF($D76=【設定】!$G$9,IF($I76="判定中",$L76,IF($I76="未完了",$L76,"")),"")</f>
        <v/>
      </c>
      <c r="W76" s="96" t="str">
        <f>IF($D76=【設定】!$G$10,IF($I76="○",$L76,""),"")</f>
        <v/>
      </c>
      <c r="X76" s="96" t="str">
        <f>IF($D76=【設定】!$G$10,IF($I76="判定中",$L76,IF($I76="未完了",$L76,"")),"")</f>
        <v/>
      </c>
      <c r="Y76" s="96" t="str">
        <f>IF($D76=【設定】!$G$11,IF($I76="○",$L76,""),"")</f>
        <v/>
      </c>
      <c r="Z76" s="96" t="str">
        <f>IF($D76=【設定】!$G$11,IF($I76="判定中",$L76,IF($I76="未完了",$L76,"")),"")</f>
        <v/>
      </c>
    </row>
    <row r="77" spans="1:26" x14ac:dyDescent="0.2">
      <c r="A77" s="20">
        <f t="shared" si="26"/>
        <v>71</v>
      </c>
      <c r="B77" s="21" t="str">
        <f t="shared" si="25"/>
        <v/>
      </c>
      <c r="C77" s="63"/>
      <c r="D77" s="64"/>
      <c r="E77" s="65"/>
      <c r="F77" s="66"/>
      <c r="G77" s="67"/>
      <c r="H77" s="68"/>
      <c r="I77" s="69"/>
      <c r="J77" s="67"/>
      <c r="K77" s="62" t="str">
        <f>IF(I77="×",0,IF(H77="","",H77/(VLOOKUP(E77,【設定】!$C$6:$D$26,2,FALSE))))</f>
        <v/>
      </c>
      <c r="L77" s="94" t="str">
        <f>IF(I77="×",0,IF(H77="","",H77/(VLOOKUP(E77,【設定】!$C$6:$D$26,2,FALSE))*VLOOKUP(E77,【設定】!$C$6:$E$26,3,FALSE)))</f>
        <v/>
      </c>
      <c r="M77" s="96" t="str">
        <f t="shared" si="27"/>
        <v/>
      </c>
      <c r="N77" s="96" t="str">
        <f t="shared" si="28"/>
        <v/>
      </c>
      <c r="O77" s="96" t="str">
        <f t="shared" si="29"/>
        <v/>
      </c>
      <c r="P77" s="96" t="str">
        <f t="shared" si="30"/>
        <v/>
      </c>
      <c r="Q77" s="96" t="str">
        <f>IF($D77=【設定】!$G$7,IF($I77="○",$L77,""),"")</f>
        <v/>
      </c>
      <c r="R77" s="96" t="str">
        <f>IF($D77=【設定】!$G$7,IF($I77="判定中",$L77,IF($I77="未完了",$L77,"")),"")</f>
        <v/>
      </c>
      <c r="S77" s="96" t="str">
        <f>IF($D77=【設定】!$G$8,IF($I77="○",$L77,""),"")</f>
        <v/>
      </c>
      <c r="T77" s="96" t="str">
        <f>IF($D77=【設定】!$G$8,IF($I77="判定中",$L77,IF($I77="未完了",$L77,"")),"")</f>
        <v/>
      </c>
      <c r="U77" s="96" t="str">
        <f>IF($D77=【設定】!$G$9,IF($I77="○",$L77,""),"")</f>
        <v/>
      </c>
      <c r="V77" s="96" t="str">
        <f>IF($D77=【設定】!$G$9,IF($I77="判定中",$L77,IF($I77="未完了",$L77,"")),"")</f>
        <v/>
      </c>
      <c r="W77" s="96" t="str">
        <f>IF($D77=【設定】!$G$10,IF($I77="○",$L77,""),"")</f>
        <v/>
      </c>
      <c r="X77" s="96" t="str">
        <f>IF($D77=【設定】!$G$10,IF($I77="判定中",$L77,IF($I77="未完了",$L77,"")),"")</f>
        <v/>
      </c>
      <c r="Y77" s="96" t="str">
        <f>IF($D77=【設定】!$G$11,IF($I77="○",$L77,""),"")</f>
        <v/>
      </c>
      <c r="Z77" s="96" t="str">
        <f>IF($D77=【設定】!$G$11,IF($I77="判定中",$L77,IF($I77="未完了",$L77,"")),"")</f>
        <v/>
      </c>
    </row>
    <row r="78" spans="1:26" x14ac:dyDescent="0.2">
      <c r="A78" s="20">
        <f t="shared" si="26"/>
        <v>72</v>
      </c>
      <c r="B78" s="21" t="str">
        <f t="shared" si="25"/>
        <v/>
      </c>
      <c r="C78" s="63"/>
      <c r="D78" s="64"/>
      <c r="E78" s="65"/>
      <c r="F78" s="66"/>
      <c r="G78" s="67"/>
      <c r="H78" s="68"/>
      <c r="I78" s="69"/>
      <c r="J78" s="67"/>
      <c r="K78" s="62" t="str">
        <f>IF(I78="×",0,IF(H78="","",H78/(VLOOKUP(E78,【設定】!$C$6:$D$26,2,FALSE))))</f>
        <v/>
      </c>
      <c r="L78" s="94" t="str">
        <f>IF(I78="×",0,IF(H78="","",H78/(VLOOKUP(E78,【設定】!$C$6:$D$26,2,FALSE))*VLOOKUP(E78,【設定】!$C$6:$E$26,3,FALSE)))</f>
        <v/>
      </c>
      <c r="M78" s="96" t="str">
        <f t="shared" si="27"/>
        <v/>
      </c>
      <c r="N78" s="96" t="str">
        <f t="shared" si="28"/>
        <v/>
      </c>
      <c r="O78" s="96" t="str">
        <f t="shared" si="29"/>
        <v/>
      </c>
      <c r="P78" s="96" t="str">
        <f t="shared" si="30"/>
        <v/>
      </c>
      <c r="Q78" s="96" t="str">
        <f>IF($D78=【設定】!$G$7,IF($I78="○",$L78,""),"")</f>
        <v/>
      </c>
      <c r="R78" s="96" t="str">
        <f>IF($D78=【設定】!$G$7,IF($I78="判定中",$L78,IF($I78="未完了",$L78,"")),"")</f>
        <v/>
      </c>
      <c r="S78" s="96" t="str">
        <f>IF($D78=【設定】!$G$8,IF($I78="○",$L78,""),"")</f>
        <v/>
      </c>
      <c r="T78" s="96" t="str">
        <f>IF($D78=【設定】!$G$8,IF($I78="判定中",$L78,IF($I78="未完了",$L78,"")),"")</f>
        <v/>
      </c>
      <c r="U78" s="96" t="str">
        <f>IF($D78=【設定】!$G$9,IF($I78="○",$L78,""),"")</f>
        <v/>
      </c>
      <c r="V78" s="96" t="str">
        <f>IF($D78=【設定】!$G$9,IF($I78="判定中",$L78,IF($I78="未完了",$L78,"")),"")</f>
        <v/>
      </c>
      <c r="W78" s="96" t="str">
        <f>IF($D78=【設定】!$G$10,IF($I78="○",$L78,""),"")</f>
        <v/>
      </c>
      <c r="X78" s="96" t="str">
        <f>IF($D78=【設定】!$G$10,IF($I78="判定中",$L78,IF($I78="未完了",$L78,"")),"")</f>
        <v/>
      </c>
      <c r="Y78" s="96" t="str">
        <f>IF($D78=【設定】!$G$11,IF($I78="○",$L78,""),"")</f>
        <v/>
      </c>
      <c r="Z78" s="96" t="str">
        <f>IF($D78=【設定】!$G$11,IF($I78="判定中",$L78,IF($I78="未完了",$L78,"")),"")</f>
        <v/>
      </c>
    </row>
    <row r="79" spans="1:26" x14ac:dyDescent="0.2">
      <c r="A79" s="20">
        <f t="shared" si="26"/>
        <v>73</v>
      </c>
      <c r="B79" s="21" t="str">
        <f t="shared" si="25"/>
        <v/>
      </c>
      <c r="C79" s="63"/>
      <c r="D79" s="64"/>
      <c r="E79" s="65"/>
      <c r="F79" s="66"/>
      <c r="G79" s="67"/>
      <c r="H79" s="68"/>
      <c r="I79" s="69"/>
      <c r="J79" s="67"/>
      <c r="K79" s="62" t="str">
        <f>IF(I79="×",0,IF(H79="","",H79/(VLOOKUP(E79,【設定】!$C$6:$D$26,2,FALSE))))</f>
        <v/>
      </c>
      <c r="L79" s="94" t="str">
        <f>IF(I79="×",0,IF(H79="","",H79/(VLOOKUP(E79,【設定】!$C$6:$D$26,2,FALSE))*VLOOKUP(E79,【設定】!$C$6:$E$26,3,FALSE)))</f>
        <v/>
      </c>
      <c r="M79" s="96" t="str">
        <f t="shared" si="27"/>
        <v/>
      </c>
      <c r="N79" s="96" t="str">
        <f t="shared" si="28"/>
        <v/>
      </c>
      <c r="O79" s="96" t="str">
        <f t="shared" si="29"/>
        <v/>
      </c>
      <c r="P79" s="96" t="str">
        <f t="shared" si="30"/>
        <v/>
      </c>
      <c r="Q79" s="96" t="str">
        <f>IF($D79=【設定】!$G$7,IF($I79="○",$L79,""),"")</f>
        <v/>
      </c>
      <c r="R79" s="96" t="str">
        <f>IF($D79=【設定】!$G$7,IF($I79="判定中",$L79,IF($I79="未完了",$L79,"")),"")</f>
        <v/>
      </c>
      <c r="S79" s="96" t="str">
        <f>IF($D79=【設定】!$G$8,IF($I79="○",$L79,""),"")</f>
        <v/>
      </c>
      <c r="T79" s="96" t="str">
        <f>IF($D79=【設定】!$G$8,IF($I79="判定中",$L79,IF($I79="未完了",$L79,"")),"")</f>
        <v/>
      </c>
      <c r="U79" s="96" t="str">
        <f>IF($D79=【設定】!$G$9,IF($I79="○",$L79,""),"")</f>
        <v/>
      </c>
      <c r="V79" s="96" t="str">
        <f>IF($D79=【設定】!$G$9,IF($I79="判定中",$L79,IF($I79="未完了",$L79,"")),"")</f>
        <v/>
      </c>
      <c r="W79" s="96" t="str">
        <f>IF($D79=【設定】!$G$10,IF($I79="○",$L79,""),"")</f>
        <v/>
      </c>
      <c r="X79" s="96" t="str">
        <f>IF($D79=【設定】!$G$10,IF($I79="判定中",$L79,IF($I79="未完了",$L79,"")),"")</f>
        <v/>
      </c>
      <c r="Y79" s="96" t="str">
        <f>IF($D79=【設定】!$G$11,IF($I79="○",$L79,""),"")</f>
        <v/>
      </c>
      <c r="Z79" s="96" t="str">
        <f>IF($D79=【設定】!$G$11,IF($I79="判定中",$L79,IF($I79="未完了",$L79,"")),"")</f>
        <v/>
      </c>
    </row>
    <row r="80" spans="1:26" x14ac:dyDescent="0.2">
      <c r="A80" s="20">
        <f t="shared" si="26"/>
        <v>74</v>
      </c>
      <c r="B80" s="21" t="str">
        <f t="shared" si="25"/>
        <v/>
      </c>
      <c r="C80" s="63"/>
      <c r="D80" s="64"/>
      <c r="E80" s="65"/>
      <c r="F80" s="66"/>
      <c r="G80" s="67"/>
      <c r="H80" s="68"/>
      <c r="I80" s="69"/>
      <c r="J80" s="67"/>
      <c r="K80" s="62" t="str">
        <f>IF(I80="×",0,IF(H80="","",H80/(VLOOKUP(E80,【設定】!$C$6:$D$26,2,FALSE))))</f>
        <v/>
      </c>
      <c r="L80" s="94" t="str">
        <f>IF(I80="×",0,IF(H80="","",H80/(VLOOKUP(E80,【設定】!$C$6:$D$26,2,FALSE))*VLOOKUP(E80,【設定】!$C$6:$E$26,3,FALSE)))</f>
        <v/>
      </c>
      <c r="M80" s="96" t="str">
        <f t="shared" si="27"/>
        <v/>
      </c>
      <c r="N80" s="96" t="str">
        <f t="shared" si="28"/>
        <v/>
      </c>
      <c r="O80" s="96" t="str">
        <f t="shared" si="29"/>
        <v/>
      </c>
      <c r="P80" s="96" t="str">
        <f t="shared" si="30"/>
        <v/>
      </c>
      <c r="Q80" s="96" t="str">
        <f>IF($D80=【設定】!$G$7,IF($I80="○",$L80,""),"")</f>
        <v/>
      </c>
      <c r="R80" s="96" t="str">
        <f>IF($D80=【設定】!$G$7,IF($I80="判定中",$L80,IF($I80="未完了",$L80,"")),"")</f>
        <v/>
      </c>
      <c r="S80" s="96" t="str">
        <f>IF($D80=【設定】!$G$8,IF($I80="○",$L80,""),"")</f>
        <v/>
      </c>
      <c r="T80" s="96" t="str">
        <f>IF($D80=【設定】!$G$8,IF($I80="判定中",$L80,IF($I80="未完了",$L80,"")),"")</f>
        <v/>
      </c>
      <c r="U80" s="96" t="str">
        <f>IF($D80=【設定】!$G$9,IF($I80="○",$L80,""),"")</f>
        <v/>
      </c>
      <c r="V80" s="96" t="str">
        <f>IF($D80=【設定】!$G$9,IF($I80="判定中",$L80,IF($I80="未完了",$L80,"")),"")</f>
        <v/>
      </c>
      <c r="W80" s="96" t="str">
        <f>IF($D80=【設定】!$G$10,IF($I80="○",$L80,""),"")</f>
        <v/>
      </c>
      <c r="X80" s="96" t="str">
        <f>IF($D80=【設定】!$G$10,IF($I80="判定中",$L80,IF($I80="未完了",$L80,"")),"")</f>
        <v/>
      </c>
      <c r="Y80" s="96" t="str">
        <f>IF($D80=【設定】!$G$11,IF($I80="○",$L80,""),"")</f>
        <v/>
      </c>
      <c r="Z80" s="96" t="str">
        <f>IF($D80=【設定】!$G$11,IF($I80="判定中",$L80,IF($I80="未完了",$L80,"")),"")</f>
        <v/>
      </c>
    </row>
    <row r="81" spans="1:26" x14ac:dyDescent="0.2">
      <c r="A81" s="20">
        <f t="shared" si="26"/>
        <v>75</v>
      </c>
      <c r="B81" s="21" t="str">
        <f t="shared" si="25"/>
        <v/>
      </c>
      <c r="C81" s="63"/>
      <c r="D81" s="64"/>
      <c r="E81" s="65"/>
      <c r="F81" s="66"/>
      <c r="G81" s="67"/>
      <c r="H81" s="68"/>
      <c r="I81" s="69"/>
      <c r="J81" s="67"/>
      <c r="K81" s="62" t="str">
        <f>IF(I81="×",0,IF(H81="","",H81/(VLOOKUP(E81,【設定】!$C$6:$D$26,2,FALSE))))</f>
        <v/>
      </c>
      <c r="L81" s="94" t="str">
        <f>IF(I81="×",0,IF(H81="","",H81/(VLOOKUP(E81,【設定】!$C$6:$D$26,2,FALSE))*VLOOKUP(E81,【設定】!$C$6:$E$26,3,FALSE)))</f>
        <v/>
      </c>
      <c r="M81" s="96" t="str">
        <f t="shared" si="27"/>
        <v/>
      </c>
      <c r="N81" s="96" t="str">
        <f t="shared" si="28"/>
        <v/>
      </c>
      <c r="O81" s="96" t="str">
        <f t="shared" si="29"/>
        <v/>
      </c>
      <c r="P81" s="96" t="str">
        <f t="shared" si="30"/>
        <v/>
      </c>
      <c r="Q81" s="96" t="str">
        <f>IF($D81=【設定】!$G$7,IF($I81="○",$L81,""),"")</f>
        <v/>
      </c>
      <c r="R81" s="96" t="str">
        <f>IF($D81=【設定】!$G$7,IF($I81="判定中",$L81,IF($I81="未完了",$L81,"")),"")</f>
        <v/>
      </c>
      <c r="S81" s="96" t="str">
        <f>IF($D81=【設定】!$G$8,IF($I81="○",$L81,""),"")</f>
        <v/>
      </c>
      <c r="T81" s="96" t="str">
        <f>IF($D81=【設定】!$G$8,IF($I81="判定中",$L81,IF($I81="未完了",$L81,"")),"")</f>
        <v/>
      </c>
      <c r="U81" s="96" t="str">
        <f>IF($D81=【設定】!$G$9,IF($I81="○",$L81,""),"")</f>
        <v/>
      </c>
      <c r="V81" s="96" t="str">
        <f>IF($D81=【設定】!$G$9,IF($I81="判定中",$L81,IF($I81="未完了",$L81,"")),"")</f>
        <v/>
      </c>
      <c r="W81" s="96" t="str">
        <f>IF($D81=【設定】!$G$10,IF($I81="○",$L81,""),"")</f>
        <v/>
      </c>
      <c r="X81" s="96" t="str">
        <f>IF($D81=【設定】!$G$10,IF($I81="判定中",$L81,IF($I81="未完了",$L81,"")),"")</f>
        <v/>
      </c>
      <c r="Y81" s="96" t="str">
        <f>IF($D81=【設定】!$G$11,IF($I81="○",$L81,""),"")</f>
        <v/>
      </c>
      <c r="Z81" s="96" t="str">
        <f>IF($D81=【設定】!$G$11,IF($I81="判定中",$L81,IF($I81="未完了",$L81,"")),"")</f>
        <v/>
      </c>
    </row>
    <row r="82" spans="1:26" x14ac:dyDescent="0.2">
      <c r="A82" s="20">
        <f t="shared" si="26"/>
        <v>76</v>
      </c>
      <c r="B82" s="21" t="str">
        <f t="shared" si="25"/>
        <v/>
      </c>
      <c r="C82" s="63"/>
      <c r="D82" s="64"/>
      <c r="E82" s="65"/>
      <c r="F82" s="66"/>
      <c r="G82" s="67"/>
      <c r="H82" s="68"/>
      <c r="I82" s="69"/>
      <c r="J82" s="67"/>
      <c r="K82" s="62" t="str">
        <f>IF(I82="×",0,IF(H82="","",H82/(VLOOKUP(E82,【設定】!$C$6:$D$26,2,FALSE))))</f>
        <v/>
      </c>
      <c r="L82" s="94" t="str">
        <f>IF(I82="×",0,IF(H82="","",H82/(VLOOKUP(E82,【設定】!$C$6:$D$26,2,FALSE))*VLOOKUP(E82,【設定】!$C$6:$E$26,3,FALSE)))</f>
        <v/>
      </c>
      <c r="M82" s="96" t="str">
        <f t="shared" si="27"/>
        <v/>
      </c>
      <c r="N82" s="96" t="str">
        <f t="shared" si="28"/>
        <v/>
      </c>
      <c r="O82" s="96" t="str">
        <f t="shared" si="29"/>
        <v/>
      </c>
      <c r="P82" s="96" t="str">
        <f t="shared" si="30"/>
        <v/>
      </c>
      <c r="Q82" s="96" t="str">
        <f>IF($D82=【設定】!$G$7,IF($I82="○",$L82,""),"")</f>
        <v/>
      </c>
      <c r="R82" s="96" t="str">
        <f>IF($D82=【設定】!$G$7,IF($I82="判定中",$L82,IF($I82="未完了",$L82,"")),"")</f>
        <v/>
      </c>
      <c r="S82" s="96" t="str">
        <f>IF($D82=【設定】!$G$8,IF($I82="○",$L82,""),"")</f>
        <v/>
      </c>
      <c r="T82" s="96" t="str">
        <f>IF($D82=【設定】!$G$8,IF($I82="判定中",$L82,IF($I82="未完了",$L82,"")),"")</f>
        <v/>
      </c>
      <c r="U82" s="96" t="str">
        <f>IF($D82=【設定】!$G$9,IF($I82="○",$L82,""),"")</f>
        <v/>
      </c>
      <c r="V82" s="96" t="str">
        <f>IF($D82=【設定】!$G$9,IF($I82="判定中",$L82,IF($I82="未完了",$L82,"")),"")</f>
        <v/>
      </c>
      <c r="W82" s="96" t="str">
        <f>IF($D82=【設定】!$G$10,IF($I82="○",$L82,""),"")</f>
        <v/>
      </c>
      <c r="X82" s="96" t="str">
        <f>IF($D82=【設定】!$G$10,IF($I82="判定中",$L82,IF($I82="未完了",$L82,"")),"")</f>
        <v/>
      </c>
      <c r="Y82" s="96" t="str">
        <f>IF($D82=【設定】!$G$11,IF($I82="○",$L82,""),"")</f>
        <v/>
      </c>
      <c r="Z82" s="96" t="str">
        <f>IF($D82=【設定】!$G$11,IF($I82="判定中",$L82,IF($I82="未完了",$L82,"")),"")</f>
        <v/>
      </c>
    </row>
    <row r="83" spans="1:26" x14ac:dyDescent="0.2">
      <c r="A83" s="20">
        <f t="shared" si="26"/>
        <v>77</v>
      </c>
      <c r="B83" s="21" t="str">
        <f t="shared" si="25"/>
        <v/>
      </c>
      <c r="C83" s="63"/>
      <c r="D83" s="64"/>
      <c r="E83" s="65"/>
      <c r="F83" s="66"/>
      <c r="G83" s="67"/>
      <c r="H83" s="68"/>
      <c r="I83" s="69"/>
      <c r="J83" s="67"/>
      <c r="K83" s="62" t="str">
        <f>IF(I83="×",0,IF(H83="","",H83/(VLOOKUP(E83,【設定】!$C$6:$D$26,2,FALSE))))</f>
        <v/>
      </c>
      <c r="L83" s="94" t="str">
        <f>IF(I83="×",0,IF(H83="","",H83/(VLOOKUP(E83,【設定】!$C$6:$D$26,2,FALSE))*VLOOKUP(E83,【設定】!$C$6:$E$26,3,FALSE)))</f>
        <v/>
      </c>
      <c r="M83" s="96" t="str">
        <f t="shared" si="27"/>
        <v/>
      </c>
      <c r="N83" s="96" t="str">
        <f t="shared" si="28"/>
        <v/>
      </c>
      <c r="O83" s="96" t="str">
        <f t="shared" si="29"/>
        <v/>
      </c>
      <c r="P83" s="96" t="str">
        <f t="shared" si="30"/>
        <v/>
      </c>
      <c r="Q83" s="96" t="str">
        <f>IF($D83=【設定】!$G$7,IF($I83="○",$L83,""),"")</f>
        <v/>
      </c>
      <c r="R83" s="96" t="str">
        <f>IF($D83=【設定】!$G$7,IF($I83="判定中",$L83,IF($I83="未完了",$L83,"")),"")</f>
        <v/>
      </c>
      <c r="S83" s="96" t="str">
        <f>IF($D83=【設定】!$G$8,IF($I83="○",$L83,""),"")</f>
        <v/>
      </c>
      <c r="T83" s="96" t="str">
        <f>IF($D83=【設定】!$G$8,IF($I83="判定中",$L83,IF($I83="未完了",$L83,"")),"")</f>
        <v/>
      </c>
      <c r="U83" s="96" t="str">
        <f>IF($D83=【設定】!$G$9,IF($I83="○",$L83,""),"")</f>
        <v/>
      </c>
      <c r="V83" s="96" t="str">
        <f>IF($D83=【設定】!$G$9,IF($I83="判定中",$L83,IF($I83="未完了",$L83,"")),"")</f>
        <v/>
      </c>
      <c r="W83" s="96" t="str">
        <f>IF($D83=【設定】!$G$10,IF($I83="○",$L83,""),"")</f>
        <v/>
      </c>
      <c r="X83" s="96" t="str">
        <f>IF($D83=【設定】!$G$10,IF($I83="判定中",$L83,IF($I83="未完了",$L83,"")),"")</f>
        <v/>
      </c>
      <c r="Y83" s="96" t="str">
        <f>IF($D83=【設定】!$G$11,IF($I83="○",$L83,""),"")</f>
        <v/>
      </c>
      <c r="Z83" s="96" t="str">
        <f>IF($D83=【設定】!$G$11,IF($I83="判定中",$L83,IF($I83="未完了",$L83,"")),"")</f>
        <v/>
      </c>
    </row>
    <row r="84" spans="1:26" x14ac:dyDescent="0.2">
      <c r="A84" s="20">
        <f t="shared" ref="A84" si="31">A83+1</f>
        <v>78</v>
      </c>
      <c r="B84" s="21" t="str">
        <f t="shared" si="25"/>
        <v/>
      </c>
      <c r="C84" s="63"/>
      <c r="D84" s="64"/>
      <c r="E84" s="65"/>
      <c r="F84" s="66"/>
      <c r="G84" s="67"/>
      <c r="H84" s="68"/>
      <c r="I84" s="69"/>
      <c r="J84" s="67"/>
      <c r="K84" s="62" t="str">
        <f>IF(I84="×",0,IF(H84="","",H84/(VLOOKUP(E84,【設定】!$C$6:$D$26,2,FALSE))))</f>
        <v/>
      </c>
      <c r="L84" s="94" t="str">
        <f>IF(I84="×",0,IF(H84="","",H84/(VLOOKUP(E84,【設定】!$C$6:$D$26,2,FALSE))*VLOOKUP(E84,【設定】!$C$6:$E$26,3,FALSE)))</f>
        <v/>
      </c>
      <c r="M84" s="96" t="str">
        <f t="shared" si="27"/>
        <v/>
      </c>
      <c r="N84" s="96" t="str">
        <f t="shared" si="28"/>
        <v/>
      </c>
      <c r="O84" s="96" t="str">
        <f t="shared" si="29"/>
        <v/>
      </c>
      <c r="P84" s="96" t="str">
        <f t="shared" si="30"/>
        <v/>
      </c>
      <c r="Q84" s="96" t="str">
        <f>IF($D84=【設定】!$G$7,IF($I84="○",$L84,""),"")</f>
        <v/>
      </c>
      <c r="R84" s="96" t="str">
        <f>IF($D84=【設定】!$G$7,IF($I84="判定中",$L84,IF($I84="未完了",$L84,"")),"")</f>
        <v/>
      </c>
      <c r="S84" s="96" t="str">
        <f>IF($D84=【設定】!$G$8,IF($I84="○",$L84,""),"")</f>
        <v/>
      </c>
      <c r="T84" s="96" t="str">
        <f>IF($D84=【設定】!$G$8,IF($I84="判定中",$L84,IF($I84="未完了",$L84,"")),"")</f>
        <v/>
      </c>
      <c r="U84" s="96" t="str">
        <f>IF($D84=【設定】!$G$9,IF($I84="○",$L84,""),"")</f>
        <v/>
      </c>
      <c r="V84" s="96" t="str">
        <f>IF($D84=【設定】!$G$9,IF($I84="判定中",$L84,IF($I84="未完了",$L84,"")),"")</f>
        <v/>
      </c>
      <c r="W84" s="96" t="str">
        <f>IF($D84=【設定】!$G$10,IF($I84="○",$L84,""),"")</f>
        <v/>
      </c>
      <c r="X84" s="96" t="str">
        <f>IF($D84=【設定】!$G$10,IF($I84="判定中",$L84,IF($I84="未完了",$L84,"")),"")</f>
        <v/>
      </c>
      <c r="Y84" s="96" t="str">
        <f>IF($D84=【設定】!$G$11,IF($I84="○",$L84,""),"")</f>
        <v/>
      </c>
      <c r="Z84" s="96" t="str">
        <f>IF($D84=【設定】!$G$11,IF($I84="判定中",$L84,IF($I84="未完了",$L84,"")),"")</f>
        <v/>
      </c>
    </row>
    <row r="85" spans="1:26" x14ac:dyDescent="0.2">
      <c r="A85" s="20">
        <f t="shared" ref="A85:A115" si="32">A84+1</f>
        <v>79</v>
      </c>
      <c r="B85" s="21" t="str">
        <f t="shared" si="25"/>
        <v/>
      </c>
      <c r="C85" s="63"/>
      <c r="D85" s="64"/>
      <c r="E85" s="65"/>
      <c r="F85" s="66"/>
      <c r="G85" s="67"/>
      <c r="H85" s="68"/>
      <c r="I85" s="69"/>
      <c r="J85" s="67"/>
      <c r="K85" s="62" t="str">
        <f>IF(I85="×",0,IF(H85="","",H85/(VLOOKUP(E85,【設定】!$C$6:$D$26,2,FALSE))))</f>
        <v/>
      </c>
      <c r="L85" s="94" t="str">
        <f>IF(I85="×",0,IF(H85="","",H85/(VLOOKUP(E85,【設定】!$C$6:$D$26,2,FALSE))*VLOOKUP(E85,【設定】!$C$6:$E$26,3,FALSE)))</f>
        <v/>
      </c>
      <c r="M85" s="96" t="str">
        <f t="shared" si="27"/>
        <v/>
      </c>
      <c r="N85" s="96" t="str">
        <f t="shared" si="28"/>
        <v/>
      </c>
      <c r="O85" s="96" t="str">
        <f t="shared" si="29"/>
        <v/>
      </c>
      <c r="P85" s="96" t="str">
        <f t="shared" si="30"/>
        <v/>
      </c>
      <c r="Q85" s="96" t="str">
        <f>IF($D85=【設定】!$G$7,IF($I85="○",$L85,""),"")</f>
        <v/>
      </c>
      <c r="R85" s="96" t="str">
        <f>IF($D85=【設定】!$G$7,IF($I85="判定中",$L85,IF($I85="未完了",$L85,"")),"")</f>
        <v/>
      </c>
      <c r="S85" s="96" t="str">
        <f>IF($D85=【設定】!$G$8,IF($I85="○",$L85,""),"")</f>
        <v/>
      </c>
      <c r="T85" s="96" t="str">
        <f>IF($D85=【設定】!$G$8,IF($I85="判定中",$L85,IF($I85="未完了",$L85,"")),"")</f>
        <v/>
      </c>
      <c r="U85" s="96" t="str">
        <f>IF($D85=【設定】!$G$9,IF($I85="○",$L85,""),"")</f>
        <v/>
      </c>
      <c r="V85" s="96" t="str">
        <f>IF($D85=【設定】!$G$9,IF($I85="判定中",$L85,IF($I85="未完了",$L85,"")),"")</f>
        <v/>
      </c>
      <c r="W85" s="96" t="str">
        <f>IF($D85=【設定】!$G$10,IF($I85="○",$L85,""),"")</f>
        <v/>
      </c>
      <c r="X85" s="96" t="str">
        <f>IF($D85=【設定】!$G$10,IF($I85="判定中",$L85,IF($I85="未完了",$L85,"")),"")</f>
        <v/>
      </c>
      <c r="Y85" s="96" t="str">
        <f>IF($D85=【設定】!$G$11,IF($I85="○",$L85,""),"")</f>
        <v/>
      </c>
      <c r="Z85" s="96" t="str">
        <f>IF($D85=【設定】!$G$11,IF($I85="判定中",$L85,IF($I85="未完了",$L85,"")),"")</f>
        <v/>
      </c>
    </row>
    <row r="86" spans="1:26" x14ac:dyDescent="0.2">
      <c r="A86" s="20">
        <f t="shared" si="32"/>
        <v>80</v>
      </c>
      <c r="B86" s="21" t="str">
        <f t="shared" si="25"/>
        <v/>
      </c>
      <c r="C86" s="63"/>
      <c r="D86" s="64"/>
      <c r="E86" s="65"/>
      <c r="F86" s="66"/>
      <c r="G86" s="67"/>
      <c r="H86" s="68"/>
      <c r="I86" s="69"/>
      <c r="J86" s="67"/>
      <c r="K86" s="62" t="str">
        <f>IF(I86="×",0,IF(H86="","",H86/(VLOOKUP(E86,【設定】!$C$6:$D$26,2,FALSE))))</f>
        <v/>
      </c>
      <c r="L86" s="94" t="str">
        <f>IF(I86="×",0,IF(H86="","",H86/(VLOOKUP(E86,【設定】!$C$6:$D$26,2,FALSE))*VLOOKUP(E86,【設定】!$C$6:$E$26,3,FALSE)))</f>
        <v/>
      </c>
      <c r="M86" s="96" t="str">
        <f t="shared" si="27"/>
        <v/>
      </c>
      <c r="N86" s="96" t="str">
        <f t="shared" si="28"/>
        <v/>
      </c>
      <c r="O86" s="96" t="str">
        <f t="shared" si="29"/>
        <v/>
      </c>
      <c r="P86" s="96" t="str">
        <f t="shared" si="30"/>
        <v/>
      </c>
      <c r="Q86" s="96" t="str">
        <f>IF($D86=【設定】!$G$7,IF($I86="○",$L86,""),"")</f>
        <v/>
      </c>
      <c r="R86" s="96" t="str">
        <f>IF($D86=【設定】!$G$7,IF($I86="判定中",$L86,IF($I86="未完了",$L86,"")),"")</f>
        <v/>
      </c>
      <c r="S86" s="96" t="str">
        <f>IF($D86=【設定】!$G$8,IF($I86="○",$L86,""),"")</f>
        <v/>
      </c>
      <c r="T86" s="96" t="str">
        <f>IF($D86=【設定】!$G$8,IF($I86="判定中",$L86,IF($I86="未完了",$L86,"")),"")</f>
        <v/>
      </c>
      <c r="U86" s="96" t="str">
        <f>IF($D86=【設定】!$G$9,IF($I86="○",$L86,""),"")</f>
        <v/>
      </c>
      <c r="V86" s="96" t="str">
        <f>IF($D86=【設定】!$G$9,IF($I86="判定中",$L86,IF($I86="未完了",$L86,"")),"")</f>
        <v/>
      </c>
      <c r="W86" s="96" t="str">
        <f>IF($D86=【設定】!$G$10,IF($I86="○",$L86,""),"")</f>
        <v/>
      </c>
      <c r="X86" s="96" t="str">
        <f>IF($D86=【設定】!$G$10,IF($I86="判定中",$L86,IF($I86="未完了",$L86,"")),"")</f>
        <v/>
      </c>
      <c r="Y86" s="96" t="str">
        <f>IF($D86=【設定】!$G$11,IF($I86="○",$L86,""),"")</f>
        <v/>
      </c>
      <c r="Z86" s="96" t="str">
        <f>IF($D86=【設定】!$G$11,IF($I86="判定中",$L86,IF($I86="未完了",$L86,"")),"")</f>
        <v/>
      </c>
    </row>
    <row r="87" spans="1:26" x14ac:dyDescent="0.2">
      <c r="A87" s="20">
        <f t="shared" si="32"/>
        <v>81</v>
      </c>
      <c r="B87" s="21" t="str">
        <f t="shared" si="25"/>
        <v/>
      </c>
      <c r="C87" s="63"/>
      <c r="D87" s="64"/>
      <c r="E87" s="65"/>
      <c r="F87" s="66"/>
      <c r="G87" s="67"/>
      <c r="H87" s="68"/>
      <c r="I87" s="69"/>
      <c r="J87" s="67"/>
      <c r="K87" s="62" t="str">
        <f>IF(I87="×",0,IF(H87="","",H87/(VLOOKUP(E87,【設定】!$C$6:$D$26,2,FALSE))))</f>
        <v/>
      </c>
      <c r="L87" s="94" t="str">
        <f>IF(I87="×",0,IF(H87="","",H87/(VLOOKUP(E87,【設定】!$C$6:$D$26,2,FALSE))*VLOOKUP(E87,【設定】!$C$6:$E$26,3,FALSE)))</f>
        <v/>
      </c>
      <c r="M87" s="96" t="str">
        <f t="shared" si="27"/>
        <v/>
      </c>
      <c r="N87" s="96" t="str">
        <f t="shared" si="28"/>
        <v/>
      </c>
      <c r="O87" s="96" t="str">
        <f t="shared" si="29"/>
        <v/>
      </c>
      <c r="P87" s="96" t="str">
        <f t="shared" si="30"/>
        <v/>
      </c>
      <c r="Q87" s="96" t="str">
        <f>IF($D87=【設定】!$G$7,IF($I87="○",$L87,""),"")</f>
        <v/>
      </c>
      <c r="R87" s="96" t="str">
        <f>IF($D87=【設定】!$G$7,IF($I87="判定中",$L87,IF($I87="未完了",$L87,"")),"")</f>
        <v/>
      </c>
      <c r="S87" s="96" t="str">
        <f>IF($D87=【設定】!$G$8,IF($I87="○",$L87,""),"")</f>
        <v/>
      </c>
      <c r="T87" s="96" t="str">
        <f>IF($D87=【設定】!$G$8,IF($I87="判定中",$L87,IF($I87="未完了",$L87,"")),"")</f>
        <v/>
      </c>
      <c r="U87" s="96" t="str">
        <f>IF($D87=【設定】!$G$9,IF($I87="○",$L87,""),"")</f>
        <v/>
      </c>
      <c r="V87" s="96" t="str">
        <f>IF($D87=【設定】!$G$9,IF($I87="判定中",$L87,IF($I87="未完了",$L87,"")),"")</f>
        <v/>
      </c>
      <c r="W87" s="96" t="str">
        <f>IF($D87=【設定】!$G$10,IF($I87="○",$L87,""),"")</f>
        <v/>
      </c>
      <c r="X87" s="96" t="str">
        <f>IF($D87=【設定】!$G$10,IF($I87="判定中",$L87,IF($I87="未完了",$L87,"")),"")</f>
        <v/>
      </c>
      <c r="Y87" s="96" t="str">
        <f>IF($D87=【設定】!$G$11,IF($I87="○",$L87,""),"")</f>
        <v/>
      </c>
      <c r="Z87" s="96" t="str">
        <f>IF($D87=【設定】!$G$11,IF($I87="判定中",$L87,IF($I87="未完了",$L87,"")),"")</f>
        <v/>
      </c>
    </row>
    <row r="88" spans="1:26" x14ac:dyDescent="0.2">
      <c r="A88" s="20">
        <f t="shared" si="32"/>
        <v>82</v>
      </c>
      <c r="B88" s="21" t="str">
        <f t="shared" si="25"/>
        <v/>
      </c>
      <c r="C88" s="63"/>
      <c r="D88" s="64"/>
      <c r="E88" s="65"/>
      <c r="F88" s="66"/>
      <c r="G88" s="67"/>
      <c r="H88" s="68"/>
      <c r="I88" s="69"/>
      <c r="J88" s="67"/>
      <c r="K88" s="62" t="str">
        <f>IF(I88="×",0,IF(H88="","",H88/(VLOOKUP(E88,【設定】!$C$6:$D$26,2,FALSE))))</f>
        <v/>
      </c>
      <c r="L88" s="94" t="str">
        <f>IF(I88="×",0,IF(H88="","",H88/(VLOOKUP(E88,【設定】!$C$6:$D$26,2,FALSE))*VLOOKUP(E88,【設定】!$C$6:$E$26,3,FALSE)))</f>
        <v/>
      </c>
      <c r="M88" s="96" t="str">
        <f t="shared" si="27"/>
        <v/>
      </c>
      <c r="N88" s="96" t="str">
        <f t="shared" si="28"/>
        <v/>
      </c>
      <c r="O88" s="96" t="str">
        <f t="shared" si="29"/>
        <v/>
      </c>
      <c r="P88" s="96" t="str">
        <f t="shared" si="30"/>
        <v/>
      </c>
      <c r="Q88" s="96" t="str">
        <f>IF($D88=【設定】!$G$7,IF($I88="○",$L88,""),"")</f>
        <v/>
      </c>
      <c r="R88" s="96" t="str">
        <f>IF($D88=【設定】!$G$7,IF($I88="判定中",$L88,IF($I88="未完了",$L88,"")),"")</f>
        <v/>
      </c>
      <c r="S88" s="96" t="str">
        <f>IF($D88=【設定】!$G$8,IF($I88="○",$L88,""),"")</f>
        <v/>
      </c>
      <c r="T88" s="96" t="str">
        <f>IF($D88=【設定】!$G$8,IF($I88="判定中",$L88,IF($I88="未完了",$L88,"")),"")</f>
        <v/>
      </c>
      <c r="U88" s="96" t="str">
        <f>IF($D88=【設定】!$G$9,IF($I88="○",$L88,""),"")</f>
        <v/>
      </c>
      <c r="V88" s="96" t="str">
        <f>IF($D88=【設定】!$G$9,IF($I88="判定中",$L88,IF($I88="未完了",$L88,"")),"")</f>
        <v/>
      </c>
      <c r="W88" s="96" t="str">
        <f>IF($D88=【設定】!$G$10,IF($I88="○",$L88,""),"")</f>
        <v/>
      </c>
      <c r="X88" s="96" t="str">
        <f>IF($D88=【設定】!$G$10,IF($I88="判定中",$L88,IF($I88="未完了",$L88,"")),"")</f>
        <v/>
      </c>
      <c r="Y88" s="96" t="str">
        <f>IF($D88=【設定】!$G$11,IF($I88="○",$L88,""),"")</f>
        <v/>
      </c>
      <c r="Z88" s="96" t="str">
        <f>IF($D88=【設定】!$G$11,IF($I88="判定中",$L88,IF($I88="未完了",$L88,"")),"")</f>
        <v/>
      </c>
    </row>
    <row r="89" spans="1:26" x14ac:dyDescent="0.2">
      <c r="A89" s="20">
        <f t="shared" si="32"/>
        <v>83</v>
      </c>
      <c r="B89" s="21" t="str">
        <f t="shared" si="25"/>
        <v/>
      </c>
      <c r="C89" s="63"/>
      <c r="D89" s="64"/>
      <c r="E89" s="65"/>
      <c r="F89" s="66"/>
      <c r="G89" s="67"/>
      <c r="H89" s="68"/>
      <c r="I89" s="69"/>
      <c r="J89" s="67"/>
      <c r="K89" s="62" t="str">
        <f>IF(I89="×",0,IF(H89="","",H89/(VLOOKUP(E89,【設定】!$C$6:$D$26,2,FALSE))))</f>
        <v/>
      </c>
      <c r="L89" s="94" t="str">
        <f>IF(I89="×",0,IF(H89="","",H89/(VLOOKUP(E89,【設定】!$C$6:$D$26,2,FALSE))*VLOOKUP(E89,【設定】!$C$6:$E$26,3,FALSE)))</f>
        <v/>
      </c>
      <c r="M89" s="96" t="str">
        <f t="shared" si="27"/>
        <v/>
      </c>
      <c r="N89" s="96" t="str">
        <f t="shared" si="28"/>
        <v/>
      </c>
      <c r="O89" s="96" t="str">
        <f t="shared" si="29"/>
        <v/>
      </c>
      <c r="P89" s="96" t="str">
        <f t="shared" si="30"/>
        <v/>
      </c>
      <c r="Q89" s="96" t="str">
        <f>IF($D89=【設定】!$G$7,IF($I89="○",$L89,""),"")</f>
        <v/>
      </c>
      <c r="R89" s="96" t="str">
        <f>IF($D89=【設定】!$G$7,IF($I89="判定中",$L89,IF($I89="未完了",$L89,"")),"")</f>
        <v/>
      </c>
      <c r="S89" s="96" t="str">
        <f>IF($D89=【設定】!$G$8,IF($I89="○",$L89,""),"")</f>
        <v/>
      </c>
      <c r="T89" s="96" t="str">
        <f>IF($D89=【設定】!$G$8,IF($I89="判定中",$L89,IF($I89="未完了",$L89,"")),"")</f>
        <v/>
      </c>
      <c r="U89" s="96" t="str">
        <f>IF($D89=【設定】!$G$9,IF($I89="○",$L89,""),"")</f>
        <v/>
      </c>
      <c r="V89" s="96" t="str">
        <f>IF($D89=【設定】!$G$9,IF($I89="判定中",$L89,IF($I89="未完了",$L89,"")),"")</f>
        <v/>
      </c>
      <c r="W89" s="96" t="str">
        <f>IF($D89=【設定】!$G$10,IF($I89="○",$L89,""),"")</f>
        <v/>
      </c>
      <c r="X89" s="96" t="str">
        <f>IF($D89=【設定】!$G$10,IF($I89="判定中",$L89,IF($I89="未完了",$L89,"")),"")</f>
        <v/>
      </c>
      <c r="Y89" s="96" t="str">
        <f>IF($D89=【設定】!$G$11,IF($I89="○",$L89,""),"")</f>
        <v/>
      </c>
      <c r="Z89" s="96" t="str">
        <f>IF($D89=【設定】!$G$11,IF($I89="判定中",$L89,IF($I89="未完了",$L89,"")),"")</f>
        <v/>
      </c>
    </row>
    <row r="90" spans="1:26" x14ac:dyDescent="0.2">
      <c r="A90" s="20">
        <f t="shared" si="32"/>
        <v>84</v>
      </c>
      <c r="B90" s="21" t="str">
        <f t="shared" si="25"/>
        <v/>
      </c>
      <c r="C90" s="63"/>
      <c r="D90" s="64"/>
      <c r="E90" s="65"/>
      <c r="F90" s="66"/>
      <c r="G90" s="67"/>
      <c r="H90" s="68"/>
      <c r="I90" s="69"/>
      <c r="J90" s="67"/>
      <c r="K90" s="62" t="str">
        <f>IF(I90="×",0,IF(H90="","",H90/(VLOOKUP(E90,【設定】!$C$6:$D$26,2,FALSE))))</f>
        <v/>
      </c>
      <c r="L90" s="94" t="str">
        <f>IF(I90="×",0,IF(H90="","",H90/(VLOOKUP(E90,【設定】!$C$6:$D$26,2,FALSE))*VLOOKUP(E90,【設定】!$C$6:$E$26,3,FALSE)))</f>
        <v/>
      </c>
      <c r="M90" s="96" t="str">
        <f t="shared" si="27"/>
        <v/>
      </c>
      <c r="N90" s="96" t="str">
        <f t="shared" si="28"/>
        <v/>
      </c>
      <c r="O90" s="96" t="str">
        <f t="shared" si="29"/>
        <v/>
      </c>
      <c r="P90" s="96" t="str">
        <f t="shared" si="30"/>
        <v/>
      </c>
      <c r="Q90" s="96" t="str">
        <f>IF($D90=【設定】!$G$7,IF($I90="○",$L90,""),"")</f>
        <v/>
      </c>
      <c r="R90" s="96" t="str">
        <f>IF($D90=【設定】!$G$7,IF($I90="判定中",$L90,IF($I90="未完了",$L90,"")),"")</f>
        <v/>
      </c>
      <c r="S90" s="96" t="str">
        <f>IF($D90=【設定】!$G$8,IF($I90="○",$L90,""),"")</f>
        <v/>
      </c>
      <c r="T90" s="96" t="str">
        <f>IF($D90=【設定】!$G$8,IF($I90="判定中",$L90,IF($I90="未完了",$L90,"")),"")</f>
        <v/>
      </c>
      <c r="U90" s="96" t="str">
        <f>IF($D90=【設定】!$G$9,IF($I90="○",$L90,""),"")</f>
        <v/>
      </c>
      <c r="V90" s="96" t="str">
        <f>IF($D90=【設定】!$G$9,IF($I90="判定中",$L90,IF($I90="未完了",$L90,"")),"")</f>
        <v/>
      </c>
      <c r="W90" s="96" t="str">
        <f>IF($D90=【設定】!$G$10,IF($I90="○",$L90,""),"")</f>
        <v/>
      </c>
      <c r="X90" s="96" t="str">
        <f>IF($D90=【設定】!$G$10,IF($I90="判定中",$L90,IF($I90="未完了",$L90,"")),"")</f>
        <v/>
      </c>
      <c r="Y90" s="96" t="str">
        <f>IF($D90=【設定】!$G$11,IF($I90="○",$L90,""),"")</f>
        <v/>
      </c>
      <c r="Z90" s="96" t="str">
        <f>IF($D90=【設定】!$G$11,IF($I90="判定中",$L90,IF($I90="未完了",$L90,"")),"")</f>
        <v/>
      </c>
    </row>
    <row r="91" spans="1:26" x14ac:dyDescent="0.2">
      <c r="A91" s="20">
        <f t="shared" si="32"/>
        <v>85</v>
      </c>
      <c r="B91" s="21" t="str">
        <f t="shared" si="25"/>
        <v/>
      </c>
      <c r="C91" s="63"/>
      <c r="D91" s="64"/>
      <c r="E91" s="65"/>
      <c r="F91" s="66"/>
      <c r="G91" s="67"/>
      <c r="H91" s="68"/>
      <c r="I91" s="69"/>
      <c r="J91" s="67"/>
      <c r="K91" s="62" t="str">
        <f>IF(I91="×",0,IF(H91="","",H91/(VLOOKUP(E91,【設定】!$C$6:$D$26,2,FALSE))))</f>
        <v/>
      </c>
      <c r="L91" s="94" t="str">
        <f>IF(I91="×",0,IF(H91="","",H91/(VLOOKUP(E91,【設定】!$C$6:$D$26,2,FALSE))*VLOOKUP(E91,【設定】!$C$6:$E$26,3,FALSE)))</f>
        <v/>
      </c>
      <c r="M91" s="96" t="str">
        <f t="shared" si="27"/>
        <v/>
      </c>
      <c r="N91" s="96" t="str">
        <f t="shared" si="28"/>
        <v/>
      </c>
      <c r="O91" s="96" t="str">
        <f t="shared" si="29"/>
        <v/>
      </c>
      <c r="P91" s="96" t="str">
        <f t="shared" si="30"/>
        <v/>
      </c>
      <c r="Q91" s="96" t="str">
        <f>IF($D91=【設定】!$G$7,IF($I91="○",$L91,""),"")</f>
        <v/>
      </c>
      <c r="R91" s="96" t="str">
        <f>IF($D91=【設定】!$G$7,IF($I91="判定中",$L91,IF($I91="未完了",$L91,"")),"")</f>
        <v/>
      </c>
      <c r="S91" s="96" t="str">
        <f>IF($D91=【設定】!$G$8,IF($I91="○",$L91,""),"")</f>
        <v/>
      </c>
      <c r="T91" s="96" t="str">
        <f>IF($D91=【設定】!$G$8,IF($I91="判定中",$L91,IF($I91="未完了",$L91,"")),"")</f>
        <v/>
      </c>
      <c r="U91" s="96" t="str">
        <f>IF($D91=【設定】!$G$9,IF($I91="○",$L91,""),"")</f>
        <v/>
      </c>
      <c r="V91" s="96" t="str">
        <f>IF($D91=【設定】!$G$9,IF($I91="判定中",$L91,IF($I91="未完了",$L91,"")),"")</f>
        <v/>
      </c>
      <c r="W91" s="96" t="str">
        <f>IF($D91=【設定】!$G$10,IF($I91="○",$L91,""),"")</f>
        <v/>
      </c>
      <c r="X91" s="96" t="str">
        <f>IF($D91=【設定】!$G$10,IF($I91="判定中",$L91,IF($I91="未完了",$L91,"")),"")</f>
        <v/>
      </c>
      <c r="Y91" s="96" t="str">
        <f>IF($D91=【設定】!$G$11,IF($I91="○",$L91,""),"")</f>
        <v/>
      </c>
      <c r="Z91" s="96" t="str">
        <f>IF($D91=【設定】!$G$11,IF($I91="判定中",$L91,IF($I91="未完了",$L91,"")),"")</f>
        <v/>
      </c>
    </row>
    <row r="92" spans="1:26" x14ac:dyDescent="0.2">
      <c r="A92" s="20">
        <f t="shared" si="32"/>
        <v>86</v>
      </c>
      <c r="B92" s="21" t="str">
        <f t="shared" si="25"/>
        <v/>
      </c>
      <c r="C92" s="63"/>
      <c r="D92" s="64"/>
      <c r="E92" s="65"/>
      <c r="F92" s="66"/>
      <c r="G92" s="67"/>
      <c r="H92" s="68"/>
      <c r="I92" s="69"/>
      <c r="J92" s="67"/>
      <c r="K92" s="62" t="str">
        <f>IF(I92="×",0,IF(H92="","",H92/(VLOOKUP(E92,【設定】!$C$6:$D$26,2,FALSE))))</f>
        <v/>
      </c>
      <c r="L92" s="94" t="str">
        <f>IF(I92="×",0,IF(H92="","",H92/(VLOOKUP(E92,【設定】!$C$6:$D$26,2,FALSE))*VLOOKUP(E92,【設定】!$C$6:$E$26,3,FALSE)))</f>
        <v/>
      </c>
      <c r="M92" s="96" t="str">
        <f t="shared" si="27"/>
        <v/>
      </c>
      <c r="N92" s="96" t="str">
        <f t="shared" si="28"/>
        <v/>
      </c>
      <c r="O92" s="96" t="str">
        <f t="shared" si="29"/>
        <v/>
      </c>
      <c r="P92" s="96" t="str">
        <f t="shared" si="30"/>
        <v/>
      </c>
      <c r="Q92" s="96" t="str">
        <f>IF($D92=【設定】!$G$7,IF($I92="○",$L92,""),"")</f>
        <v/>
      </c>
      <c r="R92" s="96" t="str">
        <f>IF($D92=【設定】!$G$7,IF($I92="判定中",$L92,IF($I92="未完了",$L92,"")),"")</f>
        <v/>
      </c>
      <c r="S92" s="96" t="str">
        <f>IF($D92=【設定】!$G$8,IF($I92="○",$L92,""),"")</f>
        <v/>
      </c>
      <c r="T92" s="96" t="str">
        <f>IF($D92=【設定】!$G$8,IF($I92="判定中",$L92,IF($I92="未完了",$L92,"")),"")</f>
        <v/>
      </c>
      <c r="U92" s="96" t="str">
        <f>IF($D92=【設定】!$G$9,IF($I92="○",$L92,""),"")</f>
        <v/>
      </c>
      <c r="V92" s="96" t="str">
        <f>IF($D92=【設定】!$G$9,IF($I92="判定中",$L92,IF($I92="未完了",$L92,"")),"")</f>
        <v/>
      </c>
      <c r="W92" s="96" t="str">
        <f>IF($D92=【設定】!$G$10,IF($I92="○",$L92,""),"")</f>
        <v/>
      </c>
      <c r="X92" s="96" t="str">
        <f>IF($D92=【設定】!$G$10,IF($I92="判定中",$L92,IF($I92="未完了",$L92,"")),"")</f>
        <v/>
      </c>
      <c r="Y92" s="96" t="str">
        <f>IF($D92=【設定】!$G$11,IF($I92="○",$L92,""),"")</f>
        <v/>
      </c>
      <c r="Z92" s="96" t="str">
        <f>IF($D92=【設定】!$G$11,IF($I92="判定中",$L92,IF($I92="未完了",$L92,"")),"")</f>
        <v/>
      </c>
    </row>
    <row r="93" spans="1:26" x14ac:dyDescent="0.2">
      <c r="A93" s="20">
        <f t="shared" si="32"/>
        <v>87</v>
      </c>
      <c r="B93" s="21" t="str">
        <f t="shared" si="25"/>
        <v/>
      </c>
      <c r="C93" s="63"/>
      <c r="D93" s="64"/>
      <c r="E93" s="65"/>
      <c r="F93" s="66"/>
      <c r="G93" s="67"/>
      <c r="H93" s="68"/>
      <c r="I93" s="69"/>
      <c r="J93" s="67"/>
      <c r="K93" s="62" t="str">
        <f>IF(I93="×",0,IF(H93="","",H93/(VLOOKUP(E93,【設定】!$C$6:$D$26,2,FALSE))))</f>
        <v/>
      </c>
      <c r="L93" s="94" t="str">
        <f>IF(I93="×",0,IF(H93="","",H93/(VLOOKUP(E93,【設定】!$C$6:$D$26,2,FALSE))*VLOOKUP(E93,【設定】!$C$6:$E$26,3,FALSE)))</f>
        <v/>
      </c>
      <c r="M93" s="96" t="str">
        <f t="shared" si="27"/>
        <v/>
      </c>
      <c r="N93" s="96" t="str">
        <f t="shared" si="28"/>
        <v/>
      </c>
      <c r="O93" s="96" t="str">
        <f t="shared" si="29"/>
        <v/>
      </c>
      <c r="P93" s="96" t="str">
        <f t="shared" si="30"/>
        <v/>
      </c>
      <c r="Q93" s="96" t="str">
        <f>IF($D93=【設定】!$G$7,IF($I93="○",$L93,""),"")</f>
        <v/>
      </c>
      <c r="R93" s="96" t="str">
        <f>IF($D93=【設定】!$G$7,IF($I93="判定中",$L93,IF($I93="未完了",$L93,"")),"")</f>
        <v/>
      </c>
      <c r="S93" s="96" t="str">
        <f>IF($D93=【設定】!$G$8,IF($I93="○",$L93,""),"")</f>
        <v/>
      </c>
      <c r="T93" s="96" t="str">
        <f>IF($D93=【設定】!$G$8,IF($I93="判定中",$L93,IF($I93="未完了",$L93,"")),"")</f>
        <v/>
      </c>
      <c r="U93" s="96" t="str">
        <f>IF($D93=【設定】!$G$9,IF($I93="○",$L93,""),"")</f>
        <v/>
      </c>
      <c r="V93" s="96" t="str">
        <f>IF($D93=【設定】!$G$9,IF($I93="判定中",$L93,IF($I93="未完了",$L93,"")),"")</f>
        <v/>
      </c>
      <c r="W93" s="96" t="str">
        <f>IF($D93=【設定】!$G$10,IF($I93="○",$L93,""),"")</f>
        <v/>
      </c>
      <c r="X93" s="96" t="str">
        <f>IF($D93=【設定】!$G$10,IF($I93="判定中",$L93,IF($I93="未完了",$L93,"")),"")</f>
        <v/>
      </c>
      <c r="Y93" s="96" t="str">
        <f>IF($D93=【設定】!$G$11,IF($I93="○",$L93,""),"")</f>
        <v/>
      </c>
      <c r="Z93" s="96" t="str">
        <f>IF($D93=【設定】!$G$11,IF($I93="判定中",$L93,IF($I93="未完了",$L93,"")),"")</f>
        <v/>
      </c>
    </row>
    <row r="94" spans="1:26" x14ac:dyDescent="0.2">
      <c r="A94" s="20">
        <f t="shared" si="32"/>
        <v>88</v>
      </c>
      <c r="B94" s="21" t="str">
        <f t="shared" si="25"/>
        <v/>
      </c>
      <c r="C94" s="63"/>
      <c r="D94" s="64"/>
      <c r="E94" s="65"/>
      <c r="F94" s="66"/>
      <c r="G94" s="67"/>
      <c r="H94" s="68"/>
      <c r="I94" s="69"/>
      <c r="J94" s="67"/>
      <c r="K94" s="62" t="str">
        <f>IF(I94="×",0,IF(H94="","",H94/(VLOOKUP(E94,【設定】!$C$6:$D$26,2,FALSE))))</f>
        <v/>
      </c>
      <c r="L94" s="94" t="str">
        <f>IF(I94="×",0,IF(H94="","",H94/(VLOOKUP(E94,【設定】!$C$6:$D$26,2,FALSE))*VLOOKUP(E94,【設定】!$C$6:$E$26,3,FALSE)))</f>
        <v/>
      </c>
      <c r="M94" s="96" t="str">
        <f t="shared" si="27"/>
        <v/>
      </c>
      <c r="N94" s="96" t="str">
        <f t="shared" si="28"/>
        <v/>
      </c>
      <c r="O94" s="96" t="str">
        <f t="shared" si="29"/>
        <v/>
      </c>
      <c r="P94" s="96" t="str">
        <f t="shared" si="30"/>
        <v/>
      </c>
      <c r="Q94" s="96" t="str">
        <f>IF($D94=【設定】!$G$7,IF($I94="○",$L94,""),"")</f>
        <v/>
      </c>
      <c r="R94" s="96" t="str">
        <f>IF($D94=【設定】!$G$7,IF($I94="判定中",$L94,IF($I94="未完了",$L94,"")),"")</f>
        <v/>
      </c>
      <c r="S94" s="96" t="str">
        <f>IF($D94=【設定】!$G$8,IF($I94="○",$L94,""),"")</f>
        <v/>
      </c>
      <c r="T94" s="96" t="str">
        <f>IF($D94=【設定】!$G$8,IF($I94="判定中",$L94,IF($I94="未完了",$L94,"")),"")</f>
        <v/>
      </c>
      <c r="U94" s="96" t="str">
        <f>IF($D94=【設定】!$G$9,IF($I94="○",$L94,""),"")</f>
        <v/>
      </c>
      <c r="V94" s="96" t="str">
        <f>IF($D94=【設定】!$G$9,IF($I94="判定中",$L94,IF($I94="未完了",$L94,"")),"")</f>
        <v/>
      </c>
      <c r="W94" s="96" t="str">
        <f>IF($D94=【設定】!$G$10,IF($I94="○",$L94,""),"")</f>
        <v/>
      </c>
      <c r="X94" s="96" t="str">
        <f>IF($D94=【設定】!$G$10,IF($I94="判定中",$L94,IF($I94="未完了",$L94,"")),"")</f>
        <v/>
      </c>
      <c r="Y94" s="96" t="str">
        <f>IF($D94=【設定】!$G$11,IF($I94="○",$L94,""),"")</f>
        <v/>
      </c>
      <c r="Z94" s="96" t="str">
        <f>IF($D94=【設定】!$G$11,IF($I94="判定中",$L94,IF($I94="未完了",$L94,"")),"")</f>
        <v/>
      </c>
    </row>
    <row r="95" spans="1:26" x14ac:dyDescent="0.2">
      <c r="A95" s="20">
        <f t="shared" si="32"/>
        <v>89</v>
      </c>
      <c r="B95" s="21" t="str">
        <f t="shared" si="25"/>
        <v/>
      </c>
      <c r="C95" s="63"/>
      <c r="D95" s="64"/>
      <c r="E95" s="65"/>
      <c r="F95" s="66"/>
      <c r="G95" s="67"/>
      <c r="H95" s="68"/>
      <c r="I95" s="69"/>
      <c r="J95" s="67"/>
      <c r="K95" s="62" t="str">
        <f>IF(I95="×",0,IF(H95="","",H95/(VLOOKUP(E95,【設定】!$C$6:$D$26,2,FALSE))))</f>
        <v/>
      </c>
      <c r="L95" s="94" t="str">
        <f>IF(I95="×",0,IF(H95="","",H95/(VLOOKUP(E95,【設定】!$C$6:$D$26,2,FALSE))*VLOOKUP(E95,【設定】!$C$6:$E$26,3,FALSE)))</f>
        <v/>
      </c>
      <c r="M95" s="96" t="str">
        <f t="shared" si="27"/>
        <v/>
      </c>
      <c r="N95" s="96" t="str">
        <f t="shared" si="28"/>
        <v/>
      </c>
      <c r="O95" s="96" t="str">
        <f t="shared" si="29"/>
        <v/>
      </c>
      <c r="P95" s="96" t="str">
        <f t="shared" si="30"/>
        <v/>
      </c>
      <c r="Q95" s="96" t="str">
        <f>IF($D95=【設定】!$G$7,IF($I95="○",$L95,""),"")</f>
        <v/>
      </c>
      <c r="R95" s="96" t="str">
        <f>IF($D95=【設定】!$G$7,IF($I95="判定中",$L95,IF($I95="未完了",$L95,"")),"")</f>
        <v/>
      </c>
      <c r="S95" s="96" t="str">
        <f>IF($D95=【設定】!$G$8,IF($I95="○",$L95,""),"")</f>
        <v/>
      </c>
      <c r="T95" s="96" t="str">
        <f>IF($D95=【設定】!$G$8,IF($I95="判定中",$L95,IF($I95="未完了",$L95,"")),"")</f>
        <v/>
      </c>
      <c r="U95" s="96" t="str">
        <f>IF($D95=【設定】!$G$9,IF($I95="○",$L95,""),"")</f>
        <v/>
      </c>
      <c r="V95" s="96" t="str">
        <f>IF($D95=【設定】!$G$9,IF($I95="判定中",$L95,IF($I95="未完了",$L95,"")),"")</f>
        <v/>
      </c>
      <c r="W95" s="96" t="str">
        <f>IF($D95=【設定】!$G$10,IF($I95="○",$L95,""),"")</f>
        <v/>
      </c>
      <c r="X95" s="96" t="str">
        <f>IF($D95=【設定】!$G$10,IF($I95="判定中",$L95,IF($I95="未完了",$L95,"")),"")</f>
        <v/>
      </c>
      <c r="Y95" s="96" t="str">
        <f>IF($D95=【設定】!$G$11,IF($I95="○",$L95,""),"")</f>
        <v/>
      </c>
      <c r="Z95" s="96" t="str">
        <f>IF($D95=【設定】!$G$11,IF($I95="判定中",$L95,IF($I95="未完了",$L95,"")),"")</f>
        <v/>
      </c>
    </row>
    <row r="96" spans="1:26" x14ac:dyDescent="0.2">
      <c r="A96" s="20">
        <f t="shared" si="32"/>
        <v>90</v>
      </c>
      <c r="B96" s="21" t="str">
        <f t="shared" si="25"/>
        <v/>
      </c>
      <c r="C96" s="63"/>
      <c r="D96" s="64"/>
      <c r="E96" s="65"/>
      <c r="F96" s="66"/>
      <c r="G96" s="67"/>
      <c r="H96" s="68"/>
      <c r="I96" s="69"/>
      <c r="J96" s="67"/>
      <c r="K96" s="62" t="str">
        <f>IF(I96="×",0,IF(H96="","",H96/(VLOOKUP(E96,【設定】!$C$6:$D$26,2,FALSE))))</f>
        <v/>
      </c>
      <c r="L96" s="94" t="str">
        <f>IF(I96="×",0,IF(H96="","",H96/(VLOOKUP(E96,【設定】!$C$6:$D$26,2,FALSE))*VLOOKUP(E96,【設定】!$C$6:$E$26,3,FALSE)))</f>
        <v/>
      </c>
      <c r="M96" s="96" t="str">
        <f t="shared" si="27"/>
        <v/>
      </c>
      <c r="N96" s="96" t="str">
        <f t="shared" si="28"/>
        <v/>
      </c>
      <c r="O96" s="96" t="str">
        <f t="shared" si="29"/>
        <v/>
      </c>
      <c r="P96" s="96" t="str">
        <f t="shared" si="30"/>
        <v/>
      </c>
      <c r="Q96" s="96" t="str">
        <f>IF($D96=【設定】!$G$7,IF($I96="○",$L96,""),"")</f>
        <v/>
      </c>
      <c r="R96" s="96" t="str">
        <f>IF($D96=【設定】!$G$7,IF($I96="判定中",$L96,IF($I96="未完了",$L96,"")),"")</f>
        <v/>
      </c>
      <c r="S96" s="96" t="str">
        <f>IF($D96=【設定】!$G$8,IF($I96="○",$L96,""),"")</f>
        <v/>
      </c>
      <c r="T96" s="96" t="str">
        <f>IF($D96=【設定】!$G$8,IF($I96="判定中",$L96,IF($I96="未完了",$L96,"")),"")</f>
        <v/>
      </c>
      <c r="U96" s="96" t="str">
        <f>IF($D96=【設定】!$G$9,IF($I96="○",$L96,""),"")</f>
        <v/>
      </c>
      <c r="V96" s="96" t="str">
        <f>IF($D96=【設定】!$G$9,IF($I96="判定中",$L96,IF($I96="未完了",$L96,"")),"")</f>
        <v/>
      </c>
      <c r="W96" s="96" t="str">
        <f>IF($D96=【設定】!$G$10,IF($I96="○",$L96,""),"")</f>
        <v/>
      </c>
      <c r="X96" s="96" t="str">
        <f>IF($D96=【設定】!$G$10,IF($I96="判定中",$L96,IF($I96="未完了",$L96,"")),"")</f>
        <v/>
      </c>
      <c r="Y96" s="96" t="str">
        <f>IF($D96=【設定】!$G$11,IF($I96="○",$L96,""),"")</f>
        <v/>
      </c>
      <c r="Z96" s="96" t="str">
        <f>IF($D96=【設定】!$G$11,IF($I96="判定中",$L96,IF($I96="未完了",$L96,"")),"")</f>
        <v/>
      </c>
    </row>
    <row r="97" spans="1:26" x14ac:dyDescent="0.2">
      <c r="A97" s="20">
        <f t="shared" si="32"/>
        <v>91</v>
      </c>
      <c r="B97" s="21" t="str">
        <f t="shared" si="25"/>
        <v/>
      </c>
      <c r="C97" s="63"/>
      <c r="D97" s="64"/>
      <c r="E97" s="65"/>
      <c r="F97" s="66"/>
      <c r="G97" s="67"/>
      <c r="H97" s="68"/>
      <c r="I97" s="69"/>
      <c r="J97" s="67"/>
      <c r="K97" s="62" t="str">
        <f>IF(I97="×",0,IF(H97="","",H97/(VLOOKUP(E97,【設定】!$C$6:$D$26,2,FALSE))))</f>
        <v/>
      </c>
      <c r="L97" s="94" t="str">
        <f>IF(I97="×",0,IF(H97="","",H97/(VLOOKUP(E97,【設定】!$C$6:$D$26,2,FALSE))*VLOOKUP(E97,【設定】!$C$6:$E$26,3,FALSE)))</f>
        <v/>
      </c>
      <c r="M97" s="96" t="str">
        <f t="shared" si="27"/>
        <v/>
      </c>
      <c r="N97" s="96" t="str">
        <f t="shared" si="28"/>
        <v/>
      </c>
      <c r="O97" s="96" t="str">
        <f t="shared" si="29"/>
        <v/>
      </c>
      <c r="P97" s="96" t="str">
        <f t="shared" si="30"/>
        <v/>
      </c>
      <c r="Q97" s="96" t="str">
        <f>IF($D97=【設定】!$G$7,IF($I97="○",$L97,""),"")</f>
        <v/>
      </c>
      <c r="R97" s="96" t="str">
        <f>IF($D97=【設定】!$G$7,IF($I97="判定中",$L97,IF($I97="未完了",$L97,"")),"")</f>
        <v/>
      </c>
      <c r="S97" s="96" t="str">
        <f>IF($D97=【設定】!$G$8,IF($I97="○",$L97,""),"")</f>
        <v/>
      </c>
      <c r="T97" s="96" t="str">
        <f>IF($D97=【設定】!$G$8,IF($I97="判定中",$L97,IF($I97="未完了",$L97,"")),"")</f>
        <v/>
      </c>
      <c r="U97" s="96" t="str">
        <f>IF($D97=【設定】!$G$9,IF($I97="○",$L97,""),"")</f>
        <v/>
      </c>
      <c r="V97" s="96" t="str">
        <f>IF($D97=【設定】!$G$9,IF($I97="判定中",$L97,IF($I97="未完了",$L97,"")),"")</f>
        <v/>
      </c>
      <c r="W97" s="96" t="str">
        <f>IF($D97=【設定】!$G$10,IF($I97="○",$L97,""),"")</f>
        <v/>
      </c>
      <c r="X97" s="96" t="str">
        <f>IF($D97=【設定】!$G$10,IF($I97="判定中",$L97,IF($I97="未完了",$L97,"")),"")</f>
        <v/>
      </c>
      <c r="Y97" s="96" t="str">
        <f>IF($D97=【設定】!$G$11,IF($I97="○",$L97,""),"")</f>
        <v/>
      </c>
      <c r="Z97" s="96" t="str">
        <f>IF($D97=【設定】!$G$11,IF($I97="判定中",$L97,IF($I97="未完了",$L97,"")),"")</f>
        <v/>
      </c>
    </row>
    <row r="98" spans="1:26" x14ac:dyDescent="0.2">
      <c r="A98" s="20">
        <f t="shared" si="32"/>
        <v>92</v>
      </c>
      <c r="B98" s="21" t="str">
        <f t="shared" si="25"/>
        <v/>
      </c>
      <c r="C98" s="63"/>
      <c r="D98" s="64"/>
      <c r="E98" s="65"/>
      <c r="F98" s="66"/>
      <c r="G98" s="67"/>
      <c r="H98" s="68"/>
      <c r="I98" s="69"/>
      <c r="J98" s="67"/>
      <c r="K98" s="62" t="str">
        <f>IF(I98="×",0,IF(H98="","",H98/(VLOOKUP(E98,【設定】!$C$6:$D$26,2,FALSE))))</f>
        <v/>
      </c>
      <c r="L98" s="94" t="str">
        <f>IF(I98="×",0,IF(H98="","",H98/(VLOOKUP(E98,【設定】!$C$6:$D$26,2,FALSE))*VLOOKUP(E98,【設定】!$C$6:$E$26,3,FALSE)))</f>
        <v/>
      </c>
      <c r="M98" s="96" t="str">
        <f t="shared" si="27"/>
        <v/>
      </c>
      <c r="N98" s="96" t="str">
        <f t="shared" si="28"/>
        <v/>
      </c>
      <c r="O98" s="96" t="str">
        <f t="shared" si="29"/>
        <v/>
      </c>
      <c r="P98" s="96" t="str">
        <f t="shared" si="30"/>
        <v/>
      </c>
      <c r="Q98" s="96" t="str">
        <f>IF($D98=【設定】!$G$7,IF($I98="○",$L98,""),"")</f>
        <v/>
      </c>
      <c r="R98" s="96" t="str">
        <f>IF($D98=【設定】!$G$7,IF($I98="判定中",$L98,IF($I98="未完了",$L98,"")),"")</f>
        <v/>
      </c>
      <c r="S98" s="96" t="str">
        <f>IF($D98=【設定】!$G$8,IF($I98="○",$L98,""),"")</f>
        <v/>
      </c>
      <c r="T98" s="96" t="str">
        <f>IF($D98=【設定】!$G$8,IF($I98="判定中",$L98,IF($I98="未完了",$L98,"")),"")</f>
        <v/>
      </c>
      <c r="U98" s="96" t="str">
        <f>IF($D98=【設定】!$G$9,IF($I98="○",$L98,""),"")</f>
        <v/>
      </c>
      <c r="V98" s="96" t="str">
        <f>IF($D98=【設定】!$G$9,IF($I98="判定中",$L98,IF($I98="未完了",$L98,"")),"")</f>
        <v/>
      </c>
      <c r="W98" s="96" t="str">
        <f>IF($D98=【設定】!$G$10,IF($I98="○",$L98,""),"")</f>
        <v/>
      </c>
      <c r="X98" s="96" t="str">
        <f>IF($D98=【設定】!$G$10,IF($I98="判定中",$L98,IF($I98="未完了",$L98,"")),"")</f>
        <v/>
      </c>
      <c r="Y98" s="96" t="str">
        <f>IF($D98=【設定】!$G$11,IF($I98="○",$L98,""),"")</f>
        <v/>
      </c>
      <c r="Z98" s="96" t="str">
        <f>IF($D98=【設定】!$G$11,IF($I98="判定中",$L98,IF($I98="未完了",$L98,"")),"")</f>
        <v/>
      </c>
    </row>
    <row r="99" spans="1:26" x14ac:dyDescent="0.2">
      <c r="A99" s="20">
        <f t="shared" si="32"/>
        <v>93</v>
      </c>
      <c r="B99" s="21" t="str">
        <f t="shared" si="25"/>
        <v/>
      </c>
      <c r="C99" s="63"/>
      <c r="D99" s="64"/>
      <c r="E99" s="65"/>
      <c r="F99" s="66"/>
      <c r="G99" s="67"/>
      <c r="H99" s="68"/>
      <c r="I99" s="69"/>
      <c r="J99" s="67"/>
      <c r="K99" s="62" t="str">
        <f>IF(I99="×",0,IF(H99="","",H99/(VLOOKUP(E99,【設定】!$C$6:$D$26,2,FALSE))))</f>
        <v/>
      </c>
      <c r="L99" s="94" t="str">
        <f>IF(I99="×",0,IF(H99="","",H99/(VLOOKUP(E99,【設定】!$C$6:$D$26,2,FALSE))*VLOOKUP(E99,【設定】!$C$6:$E$26,3,FALSE)))</f>
        <v/>
      </c>
      <c r="M99" s="96" t="str">
        <f t="shared" si="27"/>
        <v/>
      </c>
      <c r="N99" s="96" t="str">
        <f t="shared" si="28"/>
        <v/>
      </c>
      <c r="O99" s="96" t="str">
        <f t="shared" si="29"/>
        <v/>
      </c>
      <c r="P99" s="96" t="str">
        <f t="shared" si="30"/>
        <v/>
      </c>
      <c r="Q99" s="96" t="str">
        <f>IF($D99=【設定】!$G$7,IF($I99="○",$L99,""),"")</f>
        <v/>
      </c>
      <c r="R99" s="96" t="str">
        <f>IF($D99=【設定】!$G$7,IF($I99="判定中",$L99,IF($I99="未完了",$L99,"")),"")</f>
        <v/>
      </c>
      <c r="S99" s="96" t="str">
        <f>IF($D99=【設定】!$G$8,IF($I99="○",$L99,""),"")</f>
        <v/>
      </c>
      <c r="T99" s="96" t="str">
        <f>IF($D99=【設定】!$G$8,IF($I99="判定中",$L99,IF($I99="未完了",$L99,"")),"")</f>
        <v/>
      </c>
      <c r="U99" s="96" t="str">
        <f>IF($D99=【設定】!$G$9,IF($I99="○",$L99,""),"")</f>
        <v/>
      </c>
      <c r="V99" s="96" t="str">
        <f>IF($D99=【設定】!$G$9,IF($I99="判定中",$L99,IF($I99="未完了",$L99,"")),"")</f>
        <v/>
      </c>
      <c r="W99" s="96" t="str">
        <f>IF($D99=【設定】!$G$10,IF($I99="○",$L99,""),"")</f>
        <v/>
      </c>
      <c r="X99" s="96" t="str">
        <f>IF($D99=【設定】!$G$10,IF($I99="判定中",$L99,IF($I99="未完了",$L99,"")),"")</f>
        <v/>
      </c>
      <c r="Y99" s="96" t="str">
        <f>IF($D99=【設定】!$G$11,IF($I99="○",$L99,""),"")</f>
        <v/>
      </c>
      <c r="Z99" s="96" t="str">
        <f>IF($D99=【設定】!$G$11,IF($I99="判定中",$L99,IF($I99="未完了",$L99,"")),"")</f>
        <v/>
      </c>
    </row>
    <row r="100" spans="1:26" x14ac:dyDescent="0.2">
      <c r="A100" s="20">
        <f t="shared" si="32"/>
        <v>94</v>
      </c>
      <c r="B100" s="21" t="str">
        <f t="shared" si="25"/>
        <v/>
      </c>
      <c r="C100" s="63"/>
      <c r="D100" s="64"/>
      <c r="E100" s="65"/>
      <c r="F100" s="66"/>
      <c r="G100" s="67"/>
      <c r="H100" s="68"/>
      <c r="I100" s="69"/>
      <c r="J100" s="67"/>
      <c r="K100" s="62" t="str">
        <f>IF(I100="×",0,IF(H100="","",H100/(VLOOKUP(E100,【設定】!$C$6:$D$26,2,FALSE))))</f>
        <v/>
      </c>
      <c r="L100" s="94" t="str">
        <f>IF(I100="×",0,IF(H100="","",H100/(VLOOKUP(E100,【設定】!$C$6:$D$26,2,FALSE))*VLOOKUP(E100,【設定】!$C$6:$E$26,3,FALSE)))</f>
        <v/>
      </c>
      <c r="M100" s="96" t="str">
        <f t="shared" si="27"/>
        <v/>
      </c>
      <c r="N100" s="96" t="str">
        <f t="shared" si="28"/>
        <v/>
      </c>
      <c r="O100" s="96" t="str">
        <f t="shared" si="29"/>
        <v/>
      </c>
      <c r="P100" s="96" t="str">
        <f t="shared" si="30"/>
        <v/>
      </c>
      <c r="Q100" s="96" t="str">
        <f>IF($D100=【設定】!$G$7,IF($I100="○",$L100,""),"")</f>
        <v/>
      </c>
      <c r="R100" s="96" t="str">
        <f>IF($D100=【設定】!$G$7,IF($I100="判定中",$L100,IF($I100="未完了",$L100,"")),"")</f>
        <v/>
      </c>
      <c r="S100" s="96" t="str">
        <f>IF($D100=【設定】!$G$8,IF($I100="○",$L100,""),"")</f>
        <v/>
      </c>
      <c r="T100" s="96" t="str">
        <f>IF($D100=【設定】!$G$8,IF($I100="判定中",$L100,IF($I100="未完了",$L100,"")),"")</f>
        <v/>
      </c>
      <c r="U100" s="96" t="str">
        <f>IF($D100=【設定】!$G$9,IF($I100="○",$L100,""),"")</f>
        <v/>
      </c>
      <c r="V100" s="96" t="str">
        <f>IF($D100=【設定】!$G$9,IF($I100="判定中",$L100,IF($I100="未完了",$L100,"")),"")</f>
        <v/>
      </c>
      <c r="W100" s="96" t="str">
        <f>IF($D100=【設定】!$G$10,IF($I100="○",$L100,""),"")</f>
        <v/>
      </c>
      <c r="X100" s="96" t="str">
        <f>IF($D100=【設定】!$G$10,IF($I100="判定中",$L100,IF($I100="未完了",$L100,"")),"")</f>
        <v/>
      </c>
      <c r="Y100" s="96" t="str">
        <f>IF($D100=【設定】!$G$11,IF($I100="○",$L100,""),"")</f>
        <v/>
      </c>
      <c r="Z100" s="96" t="str">
        <f>IF($D100=【設定】!$G$11,IF($I100="判定中",$L100,IF($I100="未完了",$L100,"")),"")</f>
        <v/>
      </c>
    </row>
    <row r="101" spans="1:26" x14ac:dyDescent="0.2">
      <c r="A101" s="20">
        <f t="shared" si="32"/>
        <v>95</v>
      </c>
      <c r="B101" s="21" t="str">
        <f t="shared" si="25"/>
        <v/>
      </c>
      <c r="C101" s="63"/>
      <c r="D101" s="64"/>
      <c r="E101" s="65"/>
      <c r="F101" s="66"/>
      <c r="G101" s="67"/>
      <c r="H101" s="68"/>
      <c r="I101" s="69"/>
      <c r="J101" s="67"/>
      <c r="K101" s="62" t="str">
        <f>IF(I101="×",0,IF(H101="","",H101/(VLOOKUP(E101,【設定】!$C$6:$D$26,2,FALSE))))</f>
        <v/>
      </c>
      <c r="L101" s="94" t="str">
        <f>IF(I101="×",0,IF(H101="","",H101/(VLOOKUP(E101,【設定】!$C$6:$D$26,2,FALSE))*VLOOKUP(E101,【設定】!$C$6:$E$26,3,FALSE)))</f>
        <v/>
      </c>
      <c r="M101" s="96" t="str">
        <f t="shared" si="27"/>
        <v/>
      </c>
      <c r="N101" s="96" t="str">
        <f t="shared" si="28"/>
        <v/>
      </c>
      <c r="O101" s="96" t="str">
        <f t="shared" si="29"/>
        <v/>
      </c>
      <c r="P101" s="96" t="str">
        <f t="shared" si="30"/>
        <v/>
      </c>
      <c r="Q101" s="96" t="str">
        <f>IF($D101=【設定】!$G$7,IF($I101="○",$L101,""),"")</f>
        <v/>
      </c>
      <c r="R101" s="96" t="str">
        <f>IF($D101=【設定】!$G$7,IF($I101="判定中",$L101,IF($I101="未完了",$L101,"")),"")</f>
        <v/>
      </c>
      <c r="S101" s="96" t="str">
        <f>IF($D101=【設定】!$G$8,IF($I101="○",$L101,""),"")</f>
        <v/>
      </c>
      <c r="T101" s="96" t="str">
        <f>IF($D101=【設定】!$G$8,IF($I101="判定中",$L101,IF($I101="未完了",$L101,"")),"")</f>
        <v/>
      </c>
      <c r="U101" s="96" t="str">
        <f>IF($D101=【設定】!$G$9,IF($I101="○",$L101,""),"")</f>
        <v/>
      </c>
      <c r="V101" s="96" t="str">
        <f>IF($D101=【設定】!$G$9,IF($I101="判定中",$L101,IF($I101="未完了",$L101,"")),"")</f>
        <v/>
      </c>
      <c r="W101" s="96" t="str">
        <f>IF($D101=【設定】!$G$10,IF($I101="○",$L101,""),"")</f>
        <v/>
      </c>
      <c r="X101" s="96" t="str">
        <f>IF($D101=【設定】!$G$10,IF($I101="判定中",$L101,IF($I101="未完了",$L101,"")),"")</f>
        <v/>
      </c>
      <c r="Y101" s="96" t="str">
        <f>IF($D101=【設定】!$G$11,IF($I101="○",$L101,""),"")</f>
        <v/>
      </c>
      <c r="Z101" s="96" t="str">
        <f>IF($D101=【設定】!$G$11,IF($I101="判定中",$L101,IF($I101="未完了",$L101,"")),"")</f>
        <v/>
      </c>
    </row>
    <row r="102" spans="1:26" x14ac:dyDescent="0.2">
      <c r="A102" s="20">
        <f t="shared" si="32"/>
        <v>96</v>
      </c>
      <c r="B102" s="21" t="str">
        <f t="shared" si="25"/>
        <v/>
      </c>
      <c r="C102" s="63"/>
      <c r="D102" s="64"/>
      <c r="E102" s="65"/>
      <c r="F102" s="66"/>
      <c r="G102" s="67"/>
      <c r="H102" s="68"/>
      <c r="I102" s="69"/>
      <c r="J102" s="67"/>
      <c r="K102" s="62" t="str">
        <f>IF(I102="×",0,IF(H102="","",H102/(VLOOKUP(E102,【設定】!$C$6:$D$26,2,FALSE))))</f>
        <v/>
      </c>
      <c r="L102" s="94" t="str">
        <f>IF(I102="×",0,IF(H102="","",H102/(VLOOKUP(E102,【設定】!$C$6:$D$26,2,FALSE))*VLOOKUP(E102,【設定】!$C$6:$E$26,3,FALSE)))</f>
        <v/>
      </c>
      <c r="M102" s="96" t="str">
        <f t="shared" si="27"/>
        <v/>
      </c>
      <c r="N102" s="96" t="str">
        <f t="shared" si="28"/>
        <v/>
      </c>
      <c r="O102" s="96" t="str">
        <f t="shared" si="29"/>
        <v/>
      </c>
      <c r="P102" s="96" t="str">
        <f t="shared" si="30"/>
        <v/>
      </c>
      <c r="Q102" s="96" t="str">
        <f>IF($D102=【設定】!$G$7,IF($I102="○",$L102,""),"")</f>
        <v/>
      </c>
      <c r="R102" s="96" t="str">
        <f>IF($D102=【設定】!$G$7,IF($I102="判定中",$L102,IF($I102="未完了",$L102,"")),"")</f>
        <v/>
      </c>
      <c r="S102" s="96" t="str">
        <f>IF($D102=【設定】!$G$8,IF($I102="○",$L102,""),"")</f>
        <v/>
      </c>
      <c r="T102" s="96" t="str">
        <f>IF($D102=【設定】!$G$8,IF($I102="判定中",$L102,IF($I102="未完了",$L102,"")),"")</f>
        <v/>
      </c>
      <c r="U102" s="96" t="str">
        <f>IF($D102=【設定】!$G$9,IF($I102="○",$L102,""),"")</f>
        <v/>
      </c>
      <c r="V102" s="96" t="str">
        <f>IF($D102=【設定】!$G$9,IF($I102="判定中",$L102,IF($I102="未完了",$L102,"")),"")</f>
        <v/>
      </c>
      <c r="W102" s="96" t="str">
        <f>IF($D102=【設定】!$G$10,IF($I102="○",$L102,""),"")</f>
        <v/>
      </c>
      <c r="X102" s="96" t="str">
        <f>IF($D102=【設定】!$G$10,IF($I102="判定中",$L102,IF($I102="未完了",$L102,"")),"")</f>
        <v/>
      </c>
      <c r="Y102" s="96" t="str">
        <f>IF($D102=【設定】!$G$11,IF($I102="○",$L102,""),"")</f>
        <v/>
      </c>
      <c r="Z102" s="96" t="str">
        <f>IF($D102=【設定】!$G$11,IF($I102="判定中",$L102,IF($I102="未完了",$L102,"")),"")</f>
        <v/>
      </c>
    </row>
    <row r="103" spans="1:26" x14ac:dyDescent="0.2">
      <c r="A103" s="20">
        <f t="shared" si="32"/>
        <v>97</v>
      </c>
      <c r="B103" s="21" t="str">
        <f t="shared" si="25"/>
        <v/>
      </c>
      <c r="C103" s="63"/>
      <c r="D103" s="64"/>
      <c r="E103" s="65"/>
      <c r="F103" s="66"/>
      <c r="G103" s="67"/>
      <c r="H103" s="68"/>
      <c r="I103" s="69"/>
      <c r="J103" s="67"/>
      <c r="K103" s="62" t="str">
        <f>IF(I103="×",0,IF(H103="","",H103/(VLOOKUP(E103,【設定】!$C$6:$D$26,2,FALSE))))</f>
        <v/>
      </c>
      <c r="L103" s="94" t="str">
        <f>IF(I103="×",0,IF(H103="","",H103/(VLOOKUP(E103,【設定】!$C$6:$D$26,2,FALSE))*VLOOKUP(E103,【設定】!$C$6:$E$26,3,FALSE)))</f>
        <v/>
      </c>
      <c r="M103" s="96" t="str">
        <f t="shared" si="27"/>
        <v/>
      </c>
      <c r="N103" s="96" t="str">
        <f t="shared" si="28"/>
        <v/>
      </c>
      <c r="O103" s="96" t="str">
        <f t="shared" si="29"/>
        <v/>
      </c>
      <c r="P103" s="96" t="str">
        <f t="shared" si="30"/>
        <v/>
      </c>
      <c r="Q103" s="96" t="str">
        <f>IF($D103=【設定】!$G$7,IF($I103="○",$L103,""),"")</f>
        <v/>
      </c>
      <c r="R103" s="96" t="str">
        <f>IF($D103=【設定】!$G$7,IF($I103="判定中",$L103,IF($I103="未完了",$L103,"")),"")</f>
        <v/>
      </c>
      <c r="S103" s="96" t="str">
        <f>IF($D103=【設定】!$G$8,IF($I103="○",$L103,""),"")</f>
        <v/>
      </c>
      <c r="T103" s="96" t="str">
        <f>IF($D103=【設定】!$G$8,IF($I103="判定中",$L103,IF($I103="未完了",$L103,"")),"")</f>
        <v/>
      </c>
      <c r="U103" s="96" t="str">
        <f>IF($D103=【設定】!$G$9,IF($I103="○",$L103,""),"")</f>
        <v/>
      </c>
      <c r="V103" s="96" t="str">
        <f>IF($D103=【設定】!$G$9,IF($I103="判定中",$L103,IF($I103="未完了",$L103,"")),"")</f>
        <v/>
      </c>
      <c r="W103" s="96" t="str">
        <f>IF($D103=【設定】!$G$10,IF($I103="○",$L103,""),"")</f>
        <v/>
      </c>
      <c r="X103" s="96" t="str">
        <f>IF($D103=【設定】!$G$10,IF($I103="判定中",$L103,IF($I103="未完了",$L103,"")),"")</f>
        <v/>
      </c>
      <c r="Y103" s="96" t="str">
        <f>IF($D103=【設定】!$G$11,IF($I103="○",$L103,""),"")</f>
        <v/>
      </c>
      <c r="Z103" s="96" t="str">
        <f>IF($D103=【設定】!$G$11,IF($I103="判定中",$L103,IF($I103="未完了",$L103,"")),"")</f>
        <v/>
      </c>
    </row>
    <row r="104" spans="1:26" x14ac:dyDescent="0.2">
      <c r="A104" s="20">
        <f t="shared" si="32"/>
        <v>98</v>
      </c>
      <c r="B104" s="21" t="str">
        <f t="shared" si="25"/>
        <v/>
      </c>
      <c r="C104" s="63"/>
      <c r="D104" s="64"/>
      <c r="E104" s="65"/>
      <c r="F104" s="66"/>
      <c r="G104" s="67"/>
      <c r="H104" s="68"/>
      <c r="I104" s="69"/>
      <c r="J104" s="67"/>
      <c r="K104" s="62" t="str">
        <f>IF(I104="×",0,IF(H104="","",H104/(VLOOKUP(E104,【設定】!$C$6:$D$26,2,FALSE))))</f>
        <v/>
      </c>
      <c r="L104" s="94" t="str">
        <f>IF(I104="×",0,IF(H104="","",H104/(VLOOKUP(E104,【設定】!$C$6:$D$26,2,FALSE))*VLOOKUP(E104,【設定】!$C$6:$E$26,3,FALSE)))</f>
        <v/>
      </c>
      <c r="M104" s="96" t="str">
        <f t="shared" si="27"/>
        <v/>
      </c>
      <c r="N104" s="96" t="str">
        <f t="shared" si="28"/>
        <v/>
      </c>
      <c r="O104" s="96" t="str">
        <f t="shared" si="29"/>
        <v/>
      </c>
      <c r="P104" s="96" t="str">
        <f t="shared" si="30"/>
        <v/>
      </c>
      <c r="Q104" s="96" t="str">
        <f>IF($D104=【設定】!$G$7,IF($I104="○",$L104,""),"")</f>
        <v/>
      </c>
      <c r="R104" s="96" t="str">
        <f>IF($D104=【設定】!$G$7,IF($I104="判定中",$L104,IF($I104="未完了",$L104,"")),"")</f>
        <v/>
      </c>
      <c r="S104" s="96" t="str">
        <f>IF($D104=【設定】!$G$8,IF($I104="○",$L104,""),"")</f>
        <v/>
      </c>
      <c r="T104" s="96" t="str">
        <f>IF($D104=【設定】!$G$8,IF($I104="判定中",$L104,IF($I104="未完了",$L104,"")),"")</f>
        <v/>
      </c>
      <c r="U104" s="96" t="str">
        <f>IF($D104=【設定】!$G$9,IF($I104="○",$L104,""),"")</f>
        <v/>
      </c>
      <c r="V104" s="96" t="str">
        <f>IF($D104=【設定】!$G$9,IF($I104="判定中",$L104,IF($I104="未完了",$L104,"")),"")</f>
        <v/>
      </c>
      <c r="W104" s="96" t="str">
        <f>IF($D104=【設定】!$G$10,IF($I104="○",$L104,""),"")</f>
        <v/>
      </c>
      <c r="X104" s="96" t="str">
        <f>IF($D104=【設定】!$G$10,IF($I104="判定中",$L104,IF($I104="未完了",$L104,"")),"")</f>
        <v/>
      </c>
      <c r="Y104" s="96" t="str">
        <f>IF($D104=【設定】!$G$11,IF($I104="○",$L104,""),"")</f>
        <v/>
      </c>
      <c r="Z104" s="96" t="str">
        <f>IF($D104=【設定】!$G$11,IF($I104="判定中",$L104,IF($I104="未完了",$L104,"")),"")</f>
        <v/>
      </c>
    </row>
    <row r="105" spans="1:26" x14ac:dyDescent="0.2">
      <c r="A105" s="20">
        <f t="shared" si="32"/>
        <v>99</v>
      </c>
      <c r="B105" s="21" t="str">
        <f t="shared" si="25"/>
        <v/>
      </c>
      <c r="C105" s="63"/>
      <c r="D105" s="64"/>
      <c r="E105" s="65"/>
      <c r="F105" s="66"/>
      <c r="G105" s="67"/>
      <c r="H105" s="68"/>
      <c r="I105" s="69"/>
      <c r="J105" s="67"/>
      <c r="K105" s="62" t="str">
        <f>IF(I105="×",0,IF(H105="","",H105/(VLOOKUP(E105,【設定】!$C$6:$D$26,2,FALSE))))</f>
        <v/>
      </c>
      <c r="L105" s="94" t="str">
        <f>IF(I105="×",0,IF(H105="","",H105/(VLOOKUP(E105,【設定】!$C$6:$D$26,2,FALSE))*VLOOKUP(E105,【設定】!$C$6:$E$26,3,FALSE)))</f>
        <v/>
      </c>
      <c r="M105" s="96" t="str">
        <f t="shared" si="27"/>
        <v/>
      </c>
      <c r="N105" s="96" t="str">
        <f t="shared" si="28"/>
        <v/>
      </c>
      <c r="O105" s="96" t="str">
        <f t="shared" si="29"/>
        <v/>
      </c>
      <c r="P105" s="96" t="str">
        <f t="shared" si="30"/>
        <v/>
      </c>
      <c r="Q105" s="96" t="str">
        <f>IF($D105=【設定】!$G$7,IF($I105="○",$L105,""),"")</f>
        <v/>
      </c>
      <c r="R105" s="96" t="str">
        <f>IF($D105=【設定】!$G$7,IF($I105="判定中",$L105,IF($I105="未完了",$L105,"")),"")</f>
        <v/>
      </c>
      <c r="S105" s="96" t="str">
        <f>IF($D105=【設定】!$G$8,IF($I105="○",$L105,""),"")</f>
        <v/>
      </c>
      <c r="T105" s="96" t="str">
        <f>IF($D105=【設定】!$G$8,IF($I105="判定中",$L105,IF($I105="未完了",$L105,"")),"")</f>
        <v/>
      </c>
      <c r="U105" s="96" t="str">
        <f>IF($D105=【設定】!$G$9,IF($I105="○",$L105,""),"")</f>
        <v/>
      </c>
      <c r="V105" s="96" t="str">
        <f>IF($D105=【設定】!$G$9,IF($I105="判定中",$L105,IF($I105="未完了",$L105,"")),"")</f>
        <v/>
      </c>
      <c r="W105" s="96" t="str">
        <f>IF($D105=【設定】!$G$10,IF($I105="○",$L105,""),"")</f>
        <v/>
      </c>
      <c r="X105" s="96" t="str">
        <f>IF($D105=【設定】!$G$10,IF($I105="判定中",$L105,IF($I105="未完了",$L105,"")),"")</f>
        <v/>
      </c>
      <c r="Y105" s="96" t="str">
        <f>IF($D105=【設定】!$G$11,IF($I105="○",$L105,""),"")</f>
        <v/>
      </c>
      <c r="Z105" s="96" t="str">
        <f>IF($D105=【設定】!$G$11,IF($I105="判定中",$L105,IF($I105="未完了",$L105,"")),"")</f>
        <v/>
      </c>
    </row>
    <row r="106" spans="1:26" x14ac:dyDescent="0.2">
      <c r="A106" s="20">
        <f t="shared" si="32"/>
        <v>100</v>
      </c>
      <c r="B106" s="21" t="str">
        <f t="shared" ref="B106" si="33">IF(C106="","",TEXT(C106,"YYYY年MM月"))</f>
        <v/>
      </c>
      <c r="C106" s="63"/>
      <c r="D106" s="64"/>
      <c r="E106" s="65"/>
      <c r="F106" s="66"/>
      <c r="G106" s="67"/>
      <c r="H106" s="68"/>
      <c r="I106" s="69"/>
      <c r="J106" s="67"/>
      <c r="K106" s="62" t="str">
        <f>IF(I106="×",0,IF(H106="","",H106/(VLOOKUP(E106,【設定】!$C$6:$D$26,2,FALSE))))</f>
        <v/>
      </c>
      <c r="L106" s="94" t="str">
        <f>IF(I106="×",0,IF(H106="","",H106/(VLOOKUP(E106,【設定】!$C$6:$D$26,2,FALSE))*VLOOKUP(E106,【設定】!$C$6:$E$26,3,FALSE)))</f>
        <v/>
      </c>
      <c r="M106" s="96" t="str">
        <f t="shared" si="27"/>
        <v/>
      </c>
      <c r="N106" s="96" t="str">
        <f t="shared" si="28"/>
        <v/>
      </c>
      <c r="O106" s="96" t="str">
        <f t="shared" si="29"/>
        <v/>
      </c>
      <c r="P106" s="96" t="str">
        <f t="shared" si="30"/>
        <v/>
      </c>
      <c r="Q106" s="96" t="str">
        <f>IF($D106=【設定】!$G$7,IF($I106="○",$L106,""),"")</f>
        <v/>
      </c>
      <c r="R106" s="96" t="str">
        <f>IF($D106=【設定】!$G$7,IF($I106="判定中",$L106,IF($I106="未完了",$L106,"")),"")</f>
        <v/>
      </c>
      <c r="S106" s="96" t="str">
        <f>IF($D106=【設定】!$G$8,IF($I106="○",$L106,""),"")</f>
        <v/>
      </c>
      <c r="T106" s="96" t="str">
        <f>IF($D106=【設定】!$G$8,IF($I106="判定中",$L106,IF($I106="未完了",$L106,"")),"")</f>
        <v/>
      </c>
      <c r="U106" s="96" t="str">
        <f>IF($D106=【設定】!$G$9,IF($I106="○",$L106,""),"")</f>
        <v/>
      </c>
      <c r="V106" s="96" t="str">
        <f>IF($D106=【設定】!$G$9,IF($I106="判定中",$L106,IF($I106="未完了",$L106,"")),"")</f>
        <v/>
      </c>
      <c r="W106" s="96" t="str">
        <f>IF($D106=【設定】!$G$10,IF($I106="○",$L106,""),"")</f>
        <v/>
      </c>
      <c r="X106" s="96" t="str">
        <f>IF($D106=【設定】!$G$10,IF($I106="判定中",$L106,IF($I106="未完了",$L106,"")),"")</f>
        <v/>
      </c>
      <c r="Y106" s="96" t="str">
        <f>IF($D106=【設定】!$G$11,IF($I106="○",$L106,""),"")</f>
        <v/>
      </c>
      <c r="Z106" s="96" t="str">
        <f>IF($D106=【設定】!$G$11,IF($I106="判定中",$L106,IF($I106="未完了",$L106,"")),"")</f>
        <v/>
      </c>
    </row>
    <row r="107" spans="1:26" x14ac:dyDescent="0.2">
      <c r="A107" s="20">
        <f t="shared" si="32"/>
        <v>101</v>
      </c>
      <c r="B107" s="21" t="str">
        <f>IF(C107="","",TEXT(C107,"YYYY年MM月"))</f>
        <v/>
      </c>
      <c r="C107" s="63"/>
      <c r="D107" s="64"/>
      <c r="E107" s="65"/>
      <c r="F107" s="66"/>
      <c r="G107" s="67"/>
      <c r="H107" s="68"/>
      <c r="I107" s="69"/>
      <c r="J107" s="67"/>
      <c r="K107" s="62" t="str">
        <f>IF(I107="×",0,IF(H107="","",H107/(VLOOKUP(E107,【設定】!$C$6:$D$26,2,FALSE))))</f>
        <v/>
      </c>
      <c r="L107" s="94" t="str">
        <f>IF(I107="×",0,IF(H107="","",H107/(VLOOKUP(E107,【設定】!$C$6:$D$26,2,FALSE))*VLOOKUP(E107,【設定】!$C$6:$E$26,3,FALSE)))</f>
        <v/>
      </c>
      <c r="M107" s="96" t="str">
        <f t="shared" si="27"/>
        <v/>
      </c>
      <c r="N107" s="96" t="str">
        <f t="shared" si="28"/>
        <v/>
      </c>
      <c r="O107" s="96" t="str">
        <f t="shared" si="29"/>
        <v/>
      </c>
      <c r="P107" s="96" t="str">
        <f t="shared" si="30"/>
        <v/>
      </c>
      <c r="Q107" s="96" t="str">
        <f>IF($D107=【設定】!$G$7,IF($I107="○",$L107,""),"")</f>
        <v/>
      </c>
      <c r="R107" s="96" t="str">
        <f>IF($D107=【設定】!$G$7,IF($I107="判定中",$L107,IF($I107="未完了",$L107,"")),"")</f>
        <v/>
      </c>
      <c r="S107" s="96" t="str">
        <f>IF($D107=【設定】!$G$8,IF($I107="○",$L107,""),"")</f>
        <v/>
      </c>
      <c r="T107" s="96" t="str">
        <f>IF($D107=【設定】!$G$8,IF($I107="判定中",$L107,IF($I107="未完了",$L107,"")),"")</f>
        <v/>
      </c>
      <c r="U107" s="96" t="str">
        <f>IF($D107=【設定】!$G$9,IF($I107="○",$L107,""),"")</f>
        <v/>
      </c>
      <c r="V107" s="96" t="str">
        <f>IF($D107=【設定】!$G$9,IF($I107="判定中",$L107,IF($I107="未完了",$L107,"")),"")</f>
        <v/>
      </c>
      <c r="W107" s="96" t="str">
        <f>IF($D107=【設定】!$G$10,IF($I107="○",$L107,""),"")</f>
        <v/>
      </c>
      <c r="X107" s="96" t="str">
        <f>IF($D107=【設定】!$G$10,IF($I107="判定中",$L107,IF($I107="未完了",$L107,"")),"")</f>
        <v/>
      </c>
      <c r="Y107" s="96" t="str">
        <f>IF($D107=【設定】!$G$11,IF($I107="○",$L107,""),"")</f>
        <v/>
      </c>
      <c r="Z107" s="96" t="str">
        <f>IF($D107=【設定】!$G$11,IF($I107="判定中",$L107,IF($I107="未完了",$L107,"")),"")</f>
        <v/>
      </c>
    </row>
    <row r="108" spans="1:26" x14ac:dyDescent="0.2">
      <c r="A108" s="20">
        <f t="shared" si="32"/>
        <v>102</v>
      </c>
      <c r="B108" s="21" t="str">
        <f>IF(C108="","",TEXT(C108,"YYYY年MM月"))</f>
        <v/>
      </c>
      <c r="C108" s="63"/>
      <c r="D108" s="64"/>
      <c r="E108" s="65"/>
      <c r="F108" s="66"/>
      <c r="G108" s="67"/>
      <c r="H108" s="68"/>
      <c r="I108" s="69"/>
      <c r="J108" s="67"/>
      <c r="K108" s="62" t="str">
        <f>IF(I108="×",0,IF(H108="","",H108/(VLOOKUP(E108,【設定】!$C$6:$D$26,2,FALSE))))</f>
        <v/>
      </c>
      <c r="L108" s="94" t="str">
        <f>IF(I108="×",0,IF(H108="","",H108/(VLOOKUP(E108,【設定】!$C$6:$D$26,2,FALSE))*VLOOKUP(E108,【設定】!$C$6:$E$26,3,FALSE)))</f>
        <v/>
      </c>
      <c r="M108" s="96" t="str">
        <f t="shared" si="27"/>
        <v/>
      </c>
      <c r="N108" s="96" t="str">
        <f t="shared" si="28"/>
        <v/>
      </c>
      <c r="O108" s="96" t="str">
        <f t="shared" si="29"/>
        <v/>
      </c>
      <c r="P108" s="96" t="str">
        <f t="shared" si="30"/>
        <v/>
      </c>
      <c r="Q108" s="96" t="str">
        <f>IF($D108=【設定】!$G$7,IF($I108="○",$L108,""),"")</f>
        <v/>
      </c>
      <c r="R108" s="96" t="str">
        <f>IF($D108=【設定】!$G$7,IF($I108="判定中",$L108,IF($I108="未完了",$L108,"")),"")</f>
        <v/>
      </c>
      <c r="S108" s="96" t="str">
        <f>IF($D108=【設定】!$G$8,IF($I108="○",$L108,""),"")</f>
        <v/>
      </c>
      <c r="T108" s="96" t="str">
        <f>IF($D108=【設定】!$G$8,IF($I108="判定中",$L108,IF($I108="未完了",$L108,"")),"")</f>
        <v/>
      </c>
      <c r="U108" s="96" t="str">
        <f>IF($D108=【設定】!$G$9,IF($I108="○",$L108,""),"")</f>
        <v/>
      </c>
      <c r="V108" s="96" t="str">
        <f>IF($D108=【設定】!$G$9,IF($I108="判定中",$L108,IF($I108="未完了",$L108,"")),"")</f>
        <v/>
      </c>
      <c r="W108" s="96" t="str">
        <f>IF($D108=【設定】!$G$10,IF($I108="○",$L108,""),"")</f>
        <v/>
      </c>
      <c r="X108" s="96" t="str">
        <f>IF($D108=【設定】!$G$10,IF($I108="判定中",$L108,IF($I108="未完了",$L108,"")),"")</f>
        <v/>
      </c>
      <c r="Y108" s="96" t="str">
        <f>IF($D108=【設定】!$G$11,IF($I108="○",$L108,""),"")</f>
        <v/>
      </c>
      <c r="Z108" s="96" t="str">
        <f>IF($D108=【設定】!$G$11,IF($I108="判定中",$L108,IF($I108="未完了",$L108,"")),"")</f>
        <v/>
      </c>
    </row>
    <row r="109" spans="1:26" x14ac:dyDescent="0.2">
      <c r="A109" s="20">
        <f t="shared" si="32"/>
        <v>103</v>
      </c>
      <c r="B109" s="21" t="str">
        <f>IF(C109="","",TEXT(C109,"YYYY年MM月"))</f>
        <v/>
      </c>
      <c r="C109" s="63"/>
      <c r="D109" s="64"/>
      <c r="E109" s="65"/>
      <c r="F109" s="66"/>
      <c r="G109" s="67"/>
      <c r="H109" s="68"/>
      <c r="I109" s="69"/>
      <c r="J109" s="67"/>
      <c r="K109" s="62" t="str">
        <f>IF(I109="×",0,IF(H109="","",H109/(VLOOKUP(E109,【設定】!$C$6:$D$26,2,FALSE))))</f>
        <v/>
      </c>
      <c r="L109" s="94" t="str">
        <f>IF(I109="×",0,IF(H109="","",H109/(VLOOKUP(E109,【設定】!$C$6:$D$26,2,FALSE))*VLOOKUP(E109,【設定】!$C$6:$E$26,3,FALSE)))</f>
        <v/>
      </c>
      <c r="M109" s="96" t="str">
        <f t="shared" si="27"/>
        <v/>
      </c>
      <c r="N109" s="96" t="str">
        <f t="shared" si="28"/>
        <v/>
      </c>
      <c r="O109" s="96" t="str">
        <f t="shared" si="29"/>
        <v/>
      </c>
      <c r="P109" s="96" t="str">
        <f t="shared" si="30"/>
        <v/>
      </c>
      <c r="Q109" s="96" t="str">
        <f>IF($D109=【設定】!$G$7,IF($I109="○",$L109,""),"")</f>
        <v/>
      </c>
      <c r="R109" s="96" t="str">
        <f>IF($D109=【設定】!$G$7,IF($I109="判定中",$L109,IF($I109="未完了",$L109,"")),"")</f>
        <v/>
      </c>
      <c r="S109" s="96" t="str">
        <f>IF($D109=【設定】!$G$8,IF($I109="○",$L109,""),"")</f>
        <v/>
      </c>
      <c r="T109" s="96" t="str">
        <f>IF($D109=【設定】!$G$8,IF($I109="判定中",$L109,IF($I109="未完了",$L109,"")),"")</f>
        <v/>
      </c>
      <c r="U109" s="96" t="str">
        <f>IF($D109=【設定】!$G$9,IF($I109="○",$L109,""),"")</f>
        <v/>
      </c>
      <c r="V109" s="96" t="str">
        <f>IF($D109=【設定】!$G$9,IF($I109="判定中",$L109,IF($I109="未完了",$L109,"")),"")</f>
        <v/>
      </c>
      <c r="W109" s="96" t="str">
        <f>IF($D109=【設定】!$G$10,IF($I109="○",$L109,""),"")</f>
        <v/>
      </c>
      <c r="X109" s="96" t="str">
        <f>IF($D109=【設定】!$G$10,IF($I109="判定中",$L109,IF($I109="未完了",$L109,"")),"")</f>
        <v/>
      </c>
      <c r="Y109" s="96" t="str">
        <f>IF($D109=【設定】!$G$11,IF($I109="○",$L109,""),"")</f>
        <v/>
      </c>
      <c r="Z109" s="96" t="str">
        <f>IF($D109=【設定】!$G$11,IF($I109="判定中",$L109,IF($I109="未完了",$L109,"")),"")</f>
        <v/>
      </c>
    </row>
    <row r="110" spans="1:26" x14ac:dyDescent="0.2">
      <c r="A110" s="20">
        <f t="shared" si="32"/>
        <v>104</v>
      </c>
      <c r="B110" s="21" t="str">
        <f>IF(C110="","",TEXT(C110,"YYYY年MM月"))</f>
        <v/>
      </c>
      <c r="C110" s="63"/>
      <c r="D110" s="64"/>
      <c r="E110" s="65"/>
      <c r="F110" s="66"/>
      <c r="G110" s="67"/>
      <c r="H110" s="68"/>
      <c r="I110" s="69"/>
      <c r="J110" s="67"/>
      <c r="K110" s="62" t="str">
        <f>IF(I110="×",0,IF(H110="","",H110/(VLOOKUP(E110,【設定】!$C$6:$D$26,2,FALSE))))</f>
        <v/>
      </c>
      <c r="L110" s="94" t="str">
        <f>IF(I110="×",0,IF(H110="","",H110/(VLOOKUP(E110,【設定】!$C$6:$D$26,2,FALSE))*VLOOKUP(E110,【設定】!$C$6:$E$26,3,FALSE)))</f>
        <v/>
      </c>
      <c r="M110" s="96" t="str">
        <f t="shared" si="27"/>
        <v/>
      </c>
      <c r="N110" s="96" t="str">
        <f t="shared" si="28"/>
        <v/>
      </c>
      <c r="O110" s="96" t="str">
        <f t="shared" si="29"/>
        <v/>
      </c>
      <c r="P110" s="96" t="str">
        <f t="shared" si="30"/>
        <v/>
      </c>
      <c r="Q110" s="96" t="str">
        <f>IF($D110=【設定】!$G$7,IF($I110="○",$L110,""),"")</f>
        <v/>
      </c>
      <c r="R110" s="96" t="str">
        <f>IF($D110=【設定】!$G$7,IF($I110="判定中",$L110,IF($I110="未完了",$L110,"")),"")</f>
        <v/>
      </c>
      <c r="S110" s="96" t="str">
        <f>IF($D110=【設定】!$G$8,IF($I110="○",$L110,""),"")</f>
        <v/>
      </c>
      <c r="T110" s="96" t="str">
        <f>IF($D110=【設定】!$G$8,IF($I110="判定中",$L110,IF($I110="未完了",$L110,"")),"")</f>
        <v/>
      </c>
      <c r="U110" s="96" t="str">
        <f>IF($D110=【設定】!$G$9,IF($I110="○",$L110,""),"")</f>
        <v/>
      </c>
      <c r="V110" s="96" t="str">
        <f>IF($D110=【設定】!$G$9,IF($I110="判定中",$L110,IF($I110="未完了",$L110,"")),"")</f>
        <v/>
      </c>
      <c r="W110" s="96" t="str">
        <f>IF($D110=【設定】!$G$10,IF($I110="○",$L110,""),"")</f>
        <v/>
      </c>
      <c r="X110" s="96" t="str">
        <f>IF($D110=【設定】!$G$10,IF($I110="判定中",$L110,IF($I110="未完了",$L110,"")),"")</f>
        <v/>
      </c>
      <c r="Y110" s="96" t="str">
        <f>IF($D110=【設定】!$G$11,IF($I110="○",$L110,""),"")</f>
        <v/>
      </c>
      <c r="Z110" s="96" t="str">
        <f>IF($D110=【設定】!$G$11,IF($I110="判定中",$L110,IF($I110="未完了",$L110,"")),"")</f>
        <v/>
      </c>
    </row>
    <row r="111" spans="1:26" x14ac:dyDescent="0.2">
      <c r="A111" s="20">
        <f t="shared" si="32"/>
        <v>105</v>
      </c>
      <c r="B111" s="21" t="str">
        <f>IF(C111="","",TEXT(C111,"YYYY年MM月"))</f>
        <v/>
      </c>
      <c r="C111" s="63"/>
      <c r="D111" s="64"/>
      <c r="E111" s="65"/>
      <c r="F111" s="66"/>
      <c r="G111" s="67"/>
      <c r="H111" s="68"/>
      <c r="I111" s="69"/>
      <c r="J111" s="67"/>
      <c r="K111" s="62" t="str">
        <f>IF(I111="×",0,IF(H111="","",H111/(VLOOKUP(E111,【設定】!$C$6:$D$26,2,FALSE))))</f>
        <v/>
      </c>
      <c r="L111" s="94" t="str">
        <f>IF(I111="×",0,IF(H111="","",H111/(VLOOKUP(E111,【設定】!$C$6:$D$26,2,FALSE))*VLOOKUP(E111,【設定】!$C$6:$E$26,3,FALSE)))</f>
        <v/>
      </c>
      <c r="M111" s="96" t="str">
        <f t="shared" si="27"/>
        <v/>
      </c>
      <c r="N111" s="96" t="str">
        <f t="shared" si="28"/>
        <v/>
      </c>
      <c r="O111" s="96" t="str">
        <f t="shared" si="29"/>
        <v/>
      </c>
      <c r="P111" s="96" t="str">
        <f t="shared" si="30"/>
        <v/>
      </c>
      <c r="Q111" s="96" t="str">
        <f>IF($D111=【設定】!$G$7,IF($I111="○",$L111,""),"")</f>
        <v/>
      </c>
      <c r="R111" s="96" t="str">
        <f>IF($D111=【設定】!$G$7,IF($I111="判定中",$L111,IF($I111="未完了",$L111,"")),"")</f>
        <v/>
      </c>
      <c r="S111" s="96" t="str">
        <f>IF($D111=【設定】!$G$8,IF($I111="○",$L111,""),"")</f>
        <v/>
      </c>
      <c r="T111" s="96" t="str">
        <f>IF($D111=【設定】!$G$8,IF($I111="判定中",$L111,IF($I111="未完了",$L111,"")),"")</f>
        <v/>
      </c>
      <c r="U111" s="96" t="str">
        <f>IF($D111=【設定】!$G$9,IF($I111="○",$L111,""),"")</f>
        <v/>
      </c>
      <c r="V111" s="96" t="str">
        <f>IF($D111=【設定】!$G$9,IF($I111="判定中",$L111,IF($I111="未完了",$L111,"")),"")</f>
        <v/>
      </c>
      <c r="W111" s="96" t="str">
        <f>IF($D111=【設定】!$G$10,IF($I111="○",$L111,""),"")</f>
        <v/>
      </c>
      <c r="X111" s="96" t="str">
        <f>IF($D111=【設定】!$G$10,IF($I111="判定中",$L111,IF($I111="未完了",$L111,"")),"")</f>
        <v/>
      </c>
      <c r="Y111" s="96" t="str">
        <f>IF($D111=【設定】!$G$11,IF($I111="○",$L111,""),"")</f>
        <v/>
      </c>
      <c r="Z111" s="96" t="str">
        <f>IF($D111=【設定】!$G$11,IF($I111="判定中",$L111,IF($I111="未完了",$L111,"")),"")</f>
        <v/>
      </c>
    </row>
    <row r="112" spans="1:26" x14ac:dyDescent="0.2">
      <c r="A112" s="20">
        <f t="shared" si="32"/>
        <v>106</v>
      </c>
      <c r="B112" s="21" t="str">
        <f t="shared" ref="B112" si="34">IF(C112="","",TEXT(C112,"YYYY年MM月"))</f>
        <v/>
      </c>
      <c r="C112" s="63"/>
      <c r="D112" s="64"/>
      <c r="E112" s="65"/>
      <c r="F112" s="66"/>
      <c r="G112" s="67"/>
      <c r="H112" s="68"/>
      <c r="I112" s="69"/>
      <c r="J112" s="67"/>
      <c r="K112" s="62" t="str">
        <f>IF(I112="×",0,IF(H112="","",H112/(VLOOKUP(E112,【設定】!$C$6:$D$26,2,FALSE))))</f>
        <v/>
      </c>
      <c r="L112" s="94" t="str">
        <f>IF(I112="×",0,IF(H112="","",H112/(VLOOKUP(E112,【設定】!$C$6:$D$26,2,FALSE))*VLOOKUP(E112,【設定】!$C$6:$E$26,3,FALSE)))</f>
        <v/>
      </c>
      <c r="M112" s="96" t="str">
        <f t="shared" si="27"/>
        <v/>
      </c>
      <c r="N112" s="96" t="str">
        <f t="shared" si="28"/>
        <v/>
      </c>
      <c r="O112" s="96" t="str">
        <f t="shared" si="29"/>
        <v/>
      </c>
      <c r="P112" s="96" t="str">
        <f t="shared" si="30"/>
        <v/>
      </c>
      <c r="Q112" s="96" t="str">
        <f>IF($D112=【設定】!$G$7,IF($I112="○",$L112,""),"")</f>
        <v/>
      </c>
      <c r="R112" s="96" t="str">
        <f>IF($D112=【設定】!$G$7,IF($I112="判定中",$L112,IF($I112="未完了",$L112,"")),"")</f>
        <v/>
      </c>
      <c r="S112" s="96" t="str">
        <f>IF($D112=【設定】!$G$8,IF($I112="○",$L112,""),"")</f>
        <v/>
      </c>
      <c r="T112" s="96" t="str">
        <f>IF($D112=【設定】!$G$8,IF($I112="判定中",$L112,IF($I112="未完了",$L112,"")),"")</f>
        <v/>
      </c>
      <c r="U112" s="96" t="str">
        <f>IF($D112=【設定】!$G$9,IF($I112="○",$L112,""),"")</f>
        <v/>
      </c>
      <c r="V112" s="96" t="str">
        <f>IF($D112=【設定】!$G$9,IF($I112="判定中",$L112,IF($I112="未完了",$L112,"")),"")</f>
        <v/>
      </c>
      <c r="W112" s="96" t="str">
        <f>IF($D112=【設定】!$G$10,IF($I112="○",$L112,""),"")</f>
        <v/>
      </c>
      <c r="X112" s="96" t="str">
        <f>IF($D112=【設定】!$G$10,IF($I112="判定中",$L112,IF($I112="未完了",$L112,"")),"")</f>
        <v/>
      </c>
      <c r="Y112" s="96" t="str">
        <f>IF($D112=【設定】!$G$11,IF($I112="○",$L112,""),"")</f>
        <v/>
      </c>
      <c r="Z112" s="96" t="str">
        <f>IF($D112=【設定】!$G$11,IF($I112="判定中",$L112,IF($I112="未完了",$L112,"")),"")</f>
        <v/>
      </c>
    </row>
    <row r="113" spans="1:26" x14ac:dyDescent="0.2">
      <c r="A113" s="20">
        <f t="shared" si="32"/>
        <v>107</v>
      </c>
      <c r="B113" s="21" t="str">
        <f t="shared" ref="B113:B144" si="35">IF(C113="","",TEXT(C113,"YYYY年MM月"))</f>
        <v/>
      </c>
      <c r="C113" s="63"/>
      <c r="D113" s="64"/>
      <c r="E113" s="65"/>
      <c r="F113" s="66"/>
      <c r="G113" s="67"/>
      <c r="H113" s="68"/>
      <c r="I113" s="69"/>
      <c r="J113" s="67"/>
      <c r="K113" s="62" t="str">
        <f>IF(I113="×",0,IF(H113="","",H113/(VLOOKUP(E113,【設定】!$C$6:$D$26,2,FALSE))))</f>
        <v/>
      </c>
      <c r="L113" s="94" t="str">
        <f>IF(I113="×",0,IF(H113="","",H113/(VLOOKUP(E113,【設定】!$C$6:$D$26,2,FALSE))*VLOOKUP(E113,【設定】!$C$6:$E$26,3,FALSE)))</f>
        <v/>
      </c>
      <c r="M113" s="96" t="str">
        <f t="shared" si="27"/>
        <v/>
      </c>
      <c r="N113" s="96" t="str">
        <f t="shared" si="28"/>
        <v/>
      </c>
      <c r="O113" s="96" t="str">
        <f t="shared" si="29"/>
        <v/>
      </c>
      <c r="P113" s="96" t="str">
        <f t="shared" si="30"/>
        <v/>
      </c>
      <c r="Q113" s="96" t="str">
        <f>IF($D113=【設定】!$G$7,IF($I113="○",$L113,""),"")</f>
        <v/>
      </c>
      <c r="R113" s="96" t="str">
        <f>IF($D113=【設定】!$G$7,IF($I113="判定中",$L113,IF($I113="未完了",$L113,"")),"")</f>
        <v/>
      </c>
      <c r="S113" s="96" t="str">
        <f>IF($D113=【設定】!$G$8,IF($I113="○",$L113,""),"")</f>
        <v/>
      </c>
      <c r="T113" s="96" t="str">
        <f>IF($D113=【設定】!$G$8,IF($I113="判定中",$L113,IF($I113="未完了",$L113,"")),"")</f>
        <v/>
      </c>
      <c r="U113" s="96" t="str">
        <f>IF($D113=【設定】!$G$9,IF($I113="○",$L113,""),"")</f>
        <v/>
      </c>
      <c r="V113" s="96" t="str">
        <f>IF($D113=【設定】!$G$9,IF($I113="判定中",$L113,IF($I113="未完了",$L113,"")),"")</f>
        <v/>
      </c>
      <c r="W113" s="96" t="str">
        <f>IF($D113=【設定】!$G$10,IF($I113="○",$L113,""),"")</f>
        <v/>
      </c>
      <c r="X113" s="96" t="str">
        <f>IF($D113=【設定】!$G$10,IF($I113="判定中",$L113,IF($I113="未完了",$L113,"")),"")</f>
        <v/>
      </c>
      <c r="Y113" s="96" t="str">
        <f>IF($D113=【設定】!$G$11,IF($I113="○",$L113,""),"")</f>
        <v/>
      </c>
      <c r="Z113" s="96" t="str">
        <f>IF($D113=【設定】!$G$11,IF($I113="判定中",$L113,IF($I113="未完了",$L113,"")),"")</f>
        <v/>
      </c>
    </row>
    <row r="114" spans="1:26" x14ac:dyDescent="0.2">
      <c r="A114" s="20">
        <f t="shared" si="32"/>
        <v>108</v>
      </c>
      <c r="B114" s="21" t="str">
        <f t="shared" si="35"/>
        <v/>
      </c>
      <c r="C114" s="63"/>
      <c r="D114" s="64"/>
      <c r="E114" s="65"/>
      <c r="F114" s="66"/>
      <c r="G114" s="67"/>
      <c r="H114" s="68"/>
      <c r="I114" s="69"/>
      <c r="J114" s="67"/>
      <c r="K114" s="62" t="str">
        <f>IF(I114="×",0,IF(H114="","",H114/(VLOOKUP(E114,【設定】!$C$6:$D$26,2,FALSE))))</f>
        <v/>
      </c>
      <c r="L114" s="94" t="str">
        <f>IF(I114="×",0,IF(H114="","",H114/(VLOOKUP(E114,【設定】!$C$6:$D$26,2,FALSE))*VLOOKUP(E114,【設定】!$C$6:$E$26,3,FALSE)))</f>
        <v/>
      </c>
      <c r="M114" s="96" t="str">
        <f t="shared" si="27"/>
        <v/>
      </c>
      <c r="N114" s="96" t="str">
        <f t="shared" si="28"/>
        <v/>
      </c>
      <c r="O114" s="96" t="str">
        <f t="shared" si="29"/>
        <v/>
      </c>
      <c r="P114" s="96" t="str">
        <f t="shared" si="30"/>
        <v/>
      </c>
      <c r="Q114" s="96" t="str">
        <f>IF($D114=【設定】!$G$7,IF($I114="○",$L114,""),"")</f>
        <v/>
      </c>
      <c r="R114" s="96" t="str">
        <f>IF($D114=【設定】!$G$7,IF($I114="判定中",$L114,IF($I114="未完了",$L114,"")),"")</f>
        <v/>
      </c>
      <c r="S114" s="96" t="str">
        <f>IF($D114=【設定】!$G$8,IF($I114="○",$L114,""),"")</f>
        <v/>
      </c>
      <c r="T114" s="96" t="str">
        <f>IF($D114=【設定】!$G$8,IF($I114="判定中",$L114,IF($I114="未完了",$L114,"")),"")</f>
        <v/>
      </c>
      <c r="U114" s="96" t="str">
        <f>IF($D114=【設定】!$G$9,IF($I114="○",$L114,""),"")</f>
        <v/>
      </c>
      <c r="V114" s="96" t="str">
        <f>IF($D114=【設定】!$G$9,IF($I114="判定中",$L114,IF($I114="未完了",$L114,"")),"")</f>
        <v/>
      </c>
      <c r="W114" s="96" t="str">
        <f>IF($D114=【設定】!$G$10,IF($I114="○",$L114,""),"")</f>
        <v/>
      </c>
      <c r="X114" s="96" t="str">
        <f>IF($D114=【設定】!$G$10,IF($I114="判定中",$L114,IF($I114="未完了",$L114,"")),"")</f>
        <v/>
      </c>
      <c r="Y114" s="96" t="str">
        <f>IF($D114=【設定】!$G$11,IF($I114="○",$L114,""),"")</f>
        <v/>
      </c>
      <c r="Z114" s="96" t="str">
        <f>IF($D114=【設定】!$G$11,IF($I114="判定中",$L114,IF($I114="未完了",$L114,"")),"")</f>
        <v/>
      </c>
    </row>
    <row r="115" spans="1:26" x14ac:dyDescent="0.2">
      <c r="A115" s="20">
        <f t="shared" si="32"/>
        <v>109</v>
      </c>
      <c r="B115" s="21" t="str">
        <f t="shared" si="35"/>
        <v/>
      </c>
      <c r="C115" s="63"/>
      <c r="D115" s="64"/>
      <c r="E115" s="65"/>
      <c r="F115" s="66"/>
      <c r="G115" s="67"/>
      <c r="H115" s="68"/>
      <c r="I115" s="69"/>
      <c r="J115" s="67"/>
      <c r="K115" s="62" t="str">
        <f>IF(I115="×",0,IF(H115="","",H115/(VLOOKUP(E115,【設定】!$C$6:$D$26,2,FALSE))))</f>
        <v/>
      </c>
      <c r="L115" s="94" t="str">
        <f>IF(I115="×",0,IF(H115="","",H115/(VLOOKUP(E115,【設定】!$C$6:$D$26,2,FALSE))*VLOOKUP(E115,【設定】!$C$6:$E$26,3,FALSE)))</f>
        <v/>
      </c>
      <c r="M115" s="96" t="str">
        <f t="shared" si="27"/>
        <v/>
      </c>
      <c r="N115" s="96" t="str">
        <f t="shared" si="28"/>
        <v/>
      </c>
      <c r="O115" s="96" t="str">
        <f t="shared" si="29"/>
        <v/>
      </c>
      <c r="P115" s="96" t="str">
        <f t="shared" si="30"/>
        <v/>
      </c>
      <c r="Q115" s="96" t="str">
        <f>IF($D115=【設定】!$G$7,IF($I115="○",$L115,""),"")</f>
        <v/>
      </c>
      <c r="R115" s="96" t="str">
        <f>IF($D115=【設定】!$G$7,IF($I115="判定中",$L115,IF($I115="未完了",$L115,"")),"")</f>
        <v/>
      </c>
      <c r="S115" s="96" t="str">
        <f>IF($D115=【設定】!$G$8,IF($I115="○",$L115,""),"")</f>
        <v/>
      </c>
      <c r="T115" s="96" t="str">
        <f>IF($D115=【設定】!$G$8,IF($I115="判定中",$L115,IF($I115="未完了",$L115,"")),"")</f>
        <v/>
      </c>
      <c r="U115" s="96" t="str">
        <f>IF($D115=【設定】!$G$9,IF($I115="○",$L115,""),"")</f>
        <v/>
      </c>
      <c r="V115" s="96" t="str">
        <f>IF($D115=【設定】!$G$9,IF($I115="判定中",$L115,IF($I115="未完了",$L115,"")),"")</f>
        <v/>
      </c>
      <c r="W115" s="96" t="str">
        <f>IF($D115=【設定】!$G$10,IF($I115="○",$L115,""),"")</f>
        <v/>
      </c>
      <c r="X115" s="96" t="str">
        <f>IF($D115=【設定】!$G$10,IF($I115="判定中",$L115,IF($I115="未完了",$L115,"")),"")</f>
        <v/>
      </c>
      <c r="Y115" s="96" t="str">
        <f>IF($D115=【設定】!$G$11,IF($I115="○",$L115,""),"")</f>
        <v/>
      </c>
      <c r="Z115" s="96" t="str">
        <f>IF($D115=【設定】!$G$11,IF($I115="判定中",$L115,IF($I115="未完了",$L115,"")),"")</f>
        <v/>
      </c>
    </row>
    <row r="116" spans="1:26" x14ac:dyDescent="0.2">
      <c r="A116" s="20">
        <f t="shared" ref="A116" si="36">A115+1</f>
        <v>110</v>
      </c>
      <c r="B116" s="21" t="str">
        <f t="shared" si="35"/>
        <v/>
      </c>
      <c r="C116" s="63"/>
      <c r="D116" s="64"/>
      <c r="E116" s="65"/>
      <c r="F116" s="66"/>
      <c r="G116" s="67"/>
      <c r="H116" s="68"/>
      <c r="I116" s="69"/>
      <c r="J116" s="67"/>
      <c r="K116" s="62" t="str">
        <f>IF(I116="×",0,IF(H116="","",H116/(VLOOKUP(E116,【設定】!$C$6:$D$26,2,FALSE))))</f>
        <v/>
      </c>
      <c r="L116" s="94" t="str">
        <f>IF(I116="×",0,IF(H116="","",H116/(VLOOKUP(E116,【設定】!$C$6:$D$26,2,FALSE))*VLOOKUP(E116,【設定】!$C$6:$E$26,3,FALSE)))</f>
        <v/>
      </c>
      <c r="M116" s="96" t="str">
        <f t="shared" si="27"/>
        <v/>
      </c>
      <c r="N116" s="96" t="str">
        <f t="shared" si="28"/>
        <v/>
      </c>
      <c r="O116" s="96" t="str">
        <f t="shared" si="29"/>
        <v/>
      </c>
      <c r="P116" s="96" t="str">
        <f t="shared" si="30"/>
        <v/>
      </c>
      <c r="Q116" s="96" t="str">
        <f>IF($D116=【設定】!$G$7,IF($I116="○",$L116,""),"")</f>
        <v/>
      </c>
      <c r="R116" s="96" t="str">
        <f>IF($D116=【設定】!$G$7,IF($I116="判定中",$L116,IF($I116="未完了",$L116,"")),"")</f>
        <v/>
      </c>
      <c r="S116" s="96" t="str">
        <f>IF($D116=【設定】!$G$8,IF($I116="○",$L116,""),"")</f>
        <v/>
      </c>
      <c r="T116" s="96" t="str">
        <f>IF($D116=【設定】!$G$8,IF($I116="判定中",$L116,IF($I116="未完了",$L116,"")),"")</f>
        <v/>
      </c>
      <c r="U116" s="96" t="str">
        <f>IF($D116=【設定】!$G$9,IF($I116="○",$L116,""),"")</f>
        <v/>
      </c>
      <c r="V116" s="96" t="str">
        <f>IF($D116=【設定】!$G$9,IF($I116="判定中",$L116,IF($I116="未完了",$L116,"")),"")</f>
        <v/>
      </c>
      <c r="W116" s="96" t="str">
        <f>IF($D116=【設定】!$G$10,IF($I116="○",$L116,""),"")</f>
        <v/>
      </c>
      <c r="X116" s="96" t="str">
        <f>IF($D116=【設定】!$G$10,IF($I116="判定中",$L116,IF($I116="未完了",$L116,"")),"")</f>
        <v/>
      </c>
      <c r="Y116" s="96" t="str">
        <f>IF($D116=【設定】!$G$11,IF($I116="○",$L116,""),"")</f>
        <v/>
      </c>
      <c r="Z116" s="96" t="str">
        <f>IF($D116=【設定】!$G$11,IF($I116="判定中",$L116,IF($I116="未完了",$L116,"")),"")</f>
        <v/>
      </c>
    </row>
    <row r="117" spans="1:26" x14ac:dyDescent="0.2">
      <c r="A117" s="20">
        <f t="shared" ref="A117:A147" si="37">A116+1</f>
        <v>111</v>
      </c>
      <c r="B117" s="21" t="str">
        <f t="shared" si="35"/>
        <v/>
      </c>
      <c r="C117" s="63"/>
      <c r="D117" s="64"/>
      <c r="E117" s="65"/>
      <c r="F117" s="66"/>
      <c r="G117" s="67"/>
      <c r="H117" s="68"/>
      <c r="I117" s="69"/>
      <c r="J117" s="67"/>
      <c r="K117" s="62" t="str">
        <f>IF(I117="×",0,IF(H117="","",H117/(VLOOKUP(E117,【設定】!$C$6:$D$26,2,FALSE))))</f>
        <v/>
      </c>
      <c r="L117" s="94" t="str">
        <f>IF(I117="×",0,IF(H117="","",H117/(VLOOKUP(E117,【設定】!$C$6:$D$26,2,FALSE))*VLOOKUP(E117,【設定】!$C$6:$E$26,3,FALSE)))</f>
        <v/>
      </c>
      <c r="M117" s="96" t="str">
        <f t="shared" si="27"/>
        <v/>
      </c>
      <c r="N117" s="96" t="str">
        <f t="shared" si="28"/>
        <v/>
      </c>
      <c r="O117" s="96" t="str">
        <f t="shared" si="29"/>
        <v/>
      </c>
      <c r="P117" s="96" t="str">
        <f t="shared" si="30"/>
        <v/>
      </c>
      <c r="Q117" s="96" t="str">
        <f>IF($D117=【設定】!$G$7,IF($I117="○",$L117,""),"")</f>
        <v/>
      </c>
      <c r="R117" s="96" t="str">
        <f>IF($D117=【設定】!$G$7,IF($I117="判定中",$L117,IF($I117="未完了",$L117,"")),"")</f>
        <v/>
      </c>
      <c r="S117" s="96" t="str">
        <f>IF($D117=【設定】!$G$8,IF($I117="○",$L117,""),"")</f>
        <v/>
      </c>
      <c r="T117" s="96" t="str">
        <f>IF($D117=【設定】!$G$8,IF($I117="判定中",$L117,IF($I117="未完了",$L117,"")),"")</f>
        <v/>
      </c>
      <c r="U117" s="96" t="str">
        <f>IF($D117=【設定】!$G$9,IF($I117="○",$L117,""),"")</f>
        <v/>
      </c>
      <c r="V117" s="96" t="str">
        <f>IF($D117=【設定】!$G$9,IF($I117="判定中",$L117,IF($I117="未完了",$L117,"")),"")</f>
        <v/>
      </c>
      <c r="W117" s="96" t="str">
        <f>IF($D117=【設定】!$G$10,IF($I117="○",$L117,""),"")</f>
        <v/>
      </c>
      <c r="X117" s="96" t="str">
        <f>IF($D117=【設定】!$G$10,IF($I117="判定中",$L117,IF($I117="未完了",$L117,"")),"")</f>
        <v/>
      </c>
      <c r="Y117" s="96" t="str">
        <f>IF($D117=【設定】!$G$11,IF($I117="○",$L117,""),"")</f>
        <v/>
      </c>
      <c r="Z117" s="96" t="str">
        <f>IF($D117=【設定】!$G$11,IF($I117="判定中",$L117,IF($I117="未完了",$L117,"")),"")</f>
        <v/>
      </c>
    </row>
    <row r="118" spans="1:26" x14ac:dyDescent="0.2">
      <c r="A118" s="20">
        <f t="shared" si="37"/>
        <v>112</v>
      </c>
      <c r="B118" s="21" t="str">
        <f t="shared" si="35"/>
        <v/>
      </c>
      <c r="C118" s="63"/>
      <c r="D118" s="64"/>
      <c r="E118" s="65"/>
      <c r="F118" s="66"/>
      <c r="G118" s="67"/>
      <c r="H118" s="68"/>
      <c r="I118" s="69"/>
      <c r="J118" s="67"/>
      <c r="K118" s="62" t="str">
        <f>IF(I118="×",0,IF(H118="","",H118/(VLOOKUP(E118,【設定】!$C$6:$D$26,2,FALSE))))</f>
        <v/>
      </c>
      <c r="L118" s="94" t="str">
        <f>IF(I118="×",0,IF(H118="","",H118/(VLOOKUP(E118,【設定】!$C$6:$D$26,2,FALSE))*VLOOKUP(E118,【設定】!$C$6:$E$26,3,FALSE)))</f>
        <v/>
      </c>
      <c r="M118" s="96" t="str">
        <f t="shared" si="27"/>
        <v/>
      </c>
      <c r="N118" s="96" t="str">
        <f t="shared" si="28"/>
        <v/>
      </c>
      <c r="O118" s="96" t="str">
        <f t="shared" si="29"/>
        <v/>
      </c>
      <c r="P118" s="96" t="str">
        <f t="shared" si="30"/>
        <v/>
      </c>
      <c r="Q118" s="96" t="str">
        <f>IF($D118=【設定】!$G$7,IF($I118="○",$L118,""),"")</f>
        <v/>
      </c>
      <c r="R118" s="96" t="str">
        <f>IF($D118=【設定】!$G$7,IF($I118="判定中",$L118,IF($I118="未完了",$L118,"")),"")</f>
        <v/>
      </c>
      <c r="S118" s="96" t="str">
        <f>IF($D118=【設定】!$G$8,IF($I118="○",$L118,""),"")</f>
        <v/>
      </c>
      <c r="T118" s="96" t="str">
        <f>IF($D118=【設定】!$G$8,IF($I118="判定中",$L118,IF($I118="未完了",$L118,"")),"")</f>
        <v/>
      </c>
      <c r="U118" s="96" t="str">
        <f>IF($D118=【設定】!$G$9,IF($I118="○",$L118,""),"")</f>
        <v/>
      </c>
      <c r="V118" s="96" t="str">
        <f>IF($D118=【設定】!$G$9,IF($I118="判定中",$L118,IF($I118="未完了",$L118,"")),"")</f>
        <v/>
      </c>
      <c r="W118" s="96" t="str">
        <f>IF($D118=【設定】!$G$10,IF($I118="○",$L118,""),"")</f>
        <v/>
      </c>
      <c r="X118" s="96" t="str">
        <f>IF($D118=【設定】!$G$10,IF($I118="判定中",$L118,IF($I118="未完了",$L118,"")),"")</f>
        <v/>
      </c>
      <c r="Y118" s="96" t="str">
        <f>IF($D118=【設定】!$G$11,IF($I118="○",$L118,""),"")</f>
        <v/>
      </c>
      <c r="Z118" s="96" t="str">
        <f>IF($D118=【設定】!$G$11,IF($I118="判定中",$L118,IF($I118="未完了",$L118,"")),"")</f>
        <v/>
      </c>
    </row>
    <row r="119" spans="1:26" x14ac:dyDescent="0.2">
      <c r="A119" s="20">
        <f t="shared" si="37"/>
        <v>113</v>
      </c>
      <c r="B119" s="21" t="str">
        <f t="shared" si="35"/>
        <v/>
      </c>
      <c r="C119" s="63"/>
      <c r="D119" s="64"/>
      <c r="E119" s="65"/>
      <c r="F119" s="66"/>
      <c r="G119" s="67"/>
      <c r="H119" s="68"/>
      <c r="I119" s="69"/>
      <c r="J119" s="67"/>
      <c r="K119" s="62" t="str">
        <f>IF(I119="×",0,IF(H119="","",H119/(VLOOKUP(E119,【設定】!$C$6:$D$26,2,FALSE))))</f>
        <v/>
      </c>
      <c r="L119" s="94" t="str">
        <f>IF(I119="×",0,IF(H119="","",H119/(VLOOKUP(E119,【設定】!$C$6:$D$26,2,FALSE))*VLOOKUP(E119,【設定】!$C$6:$E$26,3,FALSE)))</f>
        <v/>
      </c>
      <c r="M119" s="96" t="str">
        <f t="shared" si="27"/>
        <v/>
      </c>
      <c r="N119" s="96" t="str">
        <f t="shared" si="28"/>
        <v/>
      </c>
      <c r="O119" s="96" t="str">
        <f t="shared" si="29"/>
        <v/>
      </c>
      <c r="P119" s="96" t="str">
        <f t="shared" si="30"/>
        <v/>
      </c>
      <c r="Q119" s="96" t="str">
        <f>IF($D119=【設定】!$G$7,IF($I119="○",$L119,""),"")</f>
        <v/>
      </c>
      <c r="R119" s="96" t="str">
        <f>IF($D119=【設定】!$G$7,IF($I119="判定中",$L119,IF($I119="未完了",$L119,"")),"")</f>
        <v/>
      </c>
      <c r="S119" s="96" t="str">
        <f>IF($D119=【設定】!$G$8,IF($I119="○",$L119,""),"")</f>
        <v/>
      </c>
      <c r="T119" s="96" t="str">
        <f>IF($D119=【設定】!$G$8,IF($I119="判定中",$L119,IF($I119="未完了",$L119,"")),"")</f>
        <v/>
      </c>
      <c r="U119" s="96" t="str">
        <f>IF($D119=【設定】!$G$9,IF($I119="○",$L119,""),"")</f>
        <v/>
      </c>
      <c r="V119" s="96" t="str">
        <f>IF($D119=【設定】!$G$9,IF($I119="判定中",$L119,IF($I119="未完了",$L119,"")),"")</f>
        <v/>
      </c>
      <c r="W119" s="96" t="str">
        <f>IF($D119=【設定】!$G$10,IF($I119="○",$L119,""),"")</f>
        <v/>
      </c>
      <c r="X119" s="96" t="str">
        <f>IF($D119=【設定】!$G$10,IF($I119="判定中",$L119,IF($I119="未完了",$L119,"")),"")</f>
        <v/>
      </c>
      <c r="Y119" s="96" t="str">
        <f>IF($D119=【設定】!$G$11,IF($I119="○",$L119,""),"")</f>
        <v/>
      </c>
      <c r="Z119" s="96" t="str">
        <f>IF($D119=【設定】!$G$11,IF($I119="判定中",$L119,IF($I119="未完了",$L119,"")),"")</f>
        <v/>
      </c>
    </row>
    <row r="120" spans="1:26" x14ac:dyDescent="0.2">
      <c r="A120" s="20">
        <f t="shared" si="37"/>
        <v>114</v>
      </c>
      <c r="B120" s="21" t="str">
        <f t="shared" si="35"/>
        <v/>
      </c>
      <c r="C120" s="63"/>
      <c r="D120" s="64"/>
      <c r="E120" s="65"/>
      <c r="F120" s="66"/>
      <c r="G120" s="67"/>
      <c r="H120" s="68"/>
      <c r="I120" s="69"/>
      <c r="J120" s="67"/>
      <c r="K120" s="62" t="str">
        <f>IF(I120="×",0,IF(H120="","",H120/(VLOOKUP(E120,【設定】!$C$6:$D$26,2,FALSE))))</f>
        <v/>
      </c>
      <c r="L120" s="94" t="str">
        <f>IF(I120="×",0,IF(H120="","",H120/(VLOOKUP(E120,【設定】!$C$6:$D$26,2,FALSE))*VLOOKUP(E120,【設定】!$C$6:$E$26,3,FALSE)))</f>
        <v/>
      </c>
      <c r="M120" s="96" t="str">
        <f t="shared" si="27"/>
        <v/>
      </c>
      <c r="N120" s="96" t="str">
        <f t="shared" si="28"/>
        <v/>
      </c>
      <c r="O120" s="96" t="str">
        <f t="shared" si="29"/>
        <v/>
      </c>
      <c r="P120" s="96" t="str">
        <f t="shared" si="30"/>
        <v/>
      </c>
      <c r="Q120" s="96" t="str">
        <f>IF($D120=【設定】!$G$7,IF($I120="○",$L120,""),"")</f>
        <v/>
      </c>
      <c r="R120" s="96" t="str">
        <f>IF($D120=【設定】!$G$7,IF($I120="判定中",$L120,IF($I120="未完了",$L120,"")),"")</f>
        <v/>
      </c>
      <c r="S120" s="96" t="str">
        <f>IF($D120=【設定】!$G$8,IF($I120="○",$L120,""),"")</f>
        <v/>
      </c>
      <c r="T120" s="96" t="str">
        <f>IF($D120=【設定】!$G$8,IF($I120="判定中",$L120,IF($I120="未完了",$L120,"")),"")</f>
        <v/>
      </c>
      <c r="U120" s="96" t="str">
        <f>IF($D120=【設定】!$G$9,IF($I120="○",$L120,""),"")</f>
        <v/>
      </c>
      <c r="V120" s="96" t="str">
        <f>IF($D120=【設定】!$G$9,IF($I120="判定中",$L120,IF($I120="未完了",$L120,"")),"")</f>
        <v/>
      </c>
      <c r="W120" s="96" t="str">
        <f>IF($D120=【設定】!$G$10,IF($I120="○",$L120,""),"")</f>
        <v/>
      </c>
      <c r="X120" s="96" t="str">
        <f>IF($D120=【設定】!$G$10,IF($I120="判定中",$L120,IF($I120="未完了",$L120,"")),"")</f>
        <v/>
      </c>
      <c r="Y120" s="96" t="str">
        <f>IF($D120=【設定】!$G$11,IF($I120="○",$L120,""),"")</f>
        <v/>
      </c>
      <c r="Z120" s="96" t="str">
        <f>IF($D120=【設定】!$G$11,IF($I120="判定中",$L120,IF($I120="未完了",$L120,"")),"")</f>
        <v/>
      </c>
    </row>
    <row r="121" spans="1:26" x14ac:dyDescent="0.2">
      <c r="A121" s="20">
        <f t="shared" si="37"/>
        <v>115</v>
      </c>
      <c r="B121" s="21" t="str">
        <f t="shared" si="35"/>
        <v/>
      </c>
      <c r="C121" s="63"/>
      <c r="D121" s="64"/>
      <c r="E121" s="65"/>
      <c r="F121" s="66"/>
      <c r="G121" s="67"/>
      <c r="H121" s="68"/>
      <c r="I121" s="69"/>
      <c r="J121" s="67"/>
      <c r="K121" s="62" t="str">
        <f>IF(I121="×",0,IF(H121="","",H121/(VLOOKUP(E121,【設定】!$C$6:$D$26,2,FALSE))))</f>
        <v/>
      </c>
      <c r="L121" s="94" t="str">
        <f>IF(I121="×",0,IF(H121="","",H121/(VLOOKUP(E121,【設定】!$C$6:$D$26,2,FALSE))*VLOOKUP(E121,【設定】!$C$6:$E$26,3,FALSE)))</f>
        <v/>
      </c>
      <c r="M121" s="96" t="str">
        <f t="shared" si="27"/>
        <v/>
      </c>
      <c r="N121" s="96" t="str">
        <f t="shared" si="28"/>
        <v/>
      </c>
      <c r="O121" s="96" t="str">
        <f t="shared" si="29"/>
        <v/>
      </c>
      <c r="P121" s="96" t="str">
        <f t="shared" si="30"/>
        <v/>
      </c>
      <c r="Q121" s="96" t="str">
        <f>IF($D121=【設定】!$G$7,IF($I121="○",$L121,""),"")</f>
        <v/>
      </c>
      <c r="R121" s="96" t="str">
        <f>IF($D121=【設定】!$G$7,IF($I121="判定中",$L121,IF($I121="未完了",$L121,"")),"")</f>
        <v/>
      </c>
      <c r="S121" s="96" t="str">
        <f>IF($D121=【設定】!$G$8,IF($I121="○",$L121,""),"")</f>
        <v/>
      </c>
      <c r="T121" s="96" t="str">
        <f>IF($D121=【設定】!$G$8,IF($I121="判定中",$L121,IF($I121="未完了",$L121,"")),"")</f>
        <v/>
      </c>
      <c r="U121" s="96" t="str">
        <f>IF($D121=【設定】!$G$9,IF($I121="○",$L121,""),"")</f>
        <v/>
      </c>
      <c r="V121" s="96" t="str">
        <f>IF($D121=【設定】!$G$9,IF($I121="判定中",$L121,IF($I121="未完了",$L121,"")),"")</f>
        <v/>
      </c>
      <c r="W121" s="96" t="str">
        <f>IF($D121=【設定】!$G$10,IF($I121="○",$L121,""),"")</f>
        <v/>
      </c>
      <c r="X121" s="96" t="str">
        <f>IF($D121=【設定】!$G$10,IF($I121="判定中",$L121,IF($I121="未完了",$L121,"")),"")</f>
        <v/>
      </c>
      <c r="Y121" s="96" t="str">
        <f>IF($D121=【設定】!$G$11,IF($I121="○",$L121,""),"")</f>
        <v/>
      </c>
      <c r="Z121" s="96" t="str">
        <f>IF($D121=【設定】!$G$11,IF($I121="判定中",$L121,IF($I121="未完了",$L121,"")),"")</f>
        <v/>
      </c>
    </row>
    <row r="122" spans="1:26" x14ac:dyDescent="0.2">
      <c r="A122" s="20">
        <f t="shared" si="37"/>
        <v>116</v>
      </c>
      <c r="B122" s="21" t="str">
        <f t="shared" si="35"/>
        <v/>
      </c>
      <c r="C122" s="63"/>
      <c r="D122" s="64"/>
      <c r="E122" s="65"/>
      <c r="F122" s="66"/>
      <c r="G122" s="67"/>
      <c r="H122" s="68"/>
      <c r="I122" s="69"/>
      <c r="J122" s="67"/>
      <c r="K122" s="62" t="str">
        <f>IF(I122="×",0,IF(H122="","",H122/(VLOOKUP(E122,【設定】!$C$6:$D$26,2,FALSE))))</f>
        <v/>
      </c>
      <c r="L122" s="94" t="str">
        <f>IF(I122="×",0,IF(H122="","",H122/(VLOOKUP(E122,【設定】!$C$6:$D$26,2,FALSE))*VLOOKUP(E122,【設定】!$C$6:$E$26,3,FALSE)))</f>
        <v/>
      </c>
      <c r="M122" s="96" t="str">
        <f t="shared" si="27"/>
        <v/>
      </c>
      <c r="N122" s="96" t="str">
        <f t="shared" si="28"/>
        <v/>
      </c>
      <c r="O122" s="96" t="str">
        <f t="shared" si="29"/>
        <v/>
      </c>
      <c r="P122" s="96" t="str">
        <f t="shared" si="30"/>
        <v/>
      </c>
      <c r="Q122" s="96" t="str">
        <f>IF($D122=【設定】!$G$7,IF($I122="○",$L122,""),"")</f>
        <v/>
      </c>
      <c r="R122" s="96" t="str">
        <f>IF($D122=【設定】!$G$7,IF($I122="判定中",$L122,IF($I122="未完了",$L122,"")),"")</f>
        <v/>
      </c>
      <c r="S122" s="96" t="str">
        <f>IF($D122=【設定】!$G$8,IF($I122="○",$L122,""),"")</f>
        <v/>
      </c>
      <c r="T122" s="96" t="str">
        <f>IF($D122=【設定】!$G$8,IF($I122="判定中",$L122,IF($I122="未完了",$L122,"")),"")</f>
        <v/>
      </c>
      <c r="U122" s="96" t="str">
        <f>IF($D122=【設定】!$G$9,IF($I122="○",$L122,""),"")</f>
        <v/>
      </c>
      <c r="V122" s="96" t="str">
        <f>IF($D122=【設定】!$G$9,IF($I122="判定中",$L122,IF($I122="未完了",$L122,"")),"")</f>
        <v/>
      </c>
      <c r="W122" s="96" t="str">
        <f>IF($D122=【設定】!$G$10,IF($I122="○",$L122,""),"")</f>
        <v/>
      </c>
      <c r="X122" s="96" t="str">
        <f>IF($D122=【設定】!$G$10,IF($I122="判定中",$L122,IF($I122="未完了",$L122,"")),"")</f>
        <v/>
      </c>
      <c r="Y122" s="96" t="str">
        <f>IF($D122=【設定】!$G$11,IF($I122="○",$L122,""),"")</f>
        <v/>
      </c>
      <c r="Z122" s="96" t="str">
        <f>IF($D122=【設定】!$G$11,IF($I122="判定中",$L122,IF($I122="未完了",$L122,"")),"")</f>
        <v/>
      </c>
    </row>
    <row r="123" spans="1:26" x14ac:dyDescent="0.2">
      <c r="A123" s="20">
        <f t="shared" si="37"/>
        <v>117</v>
      </c>
      <c r="B123" s="21" t="str">
        <f t="shared" si="35"/>
        <v/>
      </c>
      <c r="C123" s="63"/>
      <c r="D123" s="64"/>
      <c r="E123" s="65"/>
      <c r="F123" s="66"/>
      <c r="G123" s="67"/>
      <c r="H123" s="68"/>
      <c r="I123" s="69"/>
      <c r="J123" s="67"/>
      <c r="K123" s="62" t="str">
        <f>IF(I123="×",0,IF(H123="","",H123/(VLOOKUP(E123,【設定】!$C$6:$D$26,2,FALSE))))</f>
        <v/>
      </c>
      <c r="L123" s="94" t="str">
        <f>IF(I123="×",0,IF(H123="","",H123/(VLOOKUP(E123,【設定】!$C$6:$D$26,2,FALSE))*VLOOKUP(E123,【設定】!$C$6:$E$26,3,FALSE)))</f>
        <v/>
      </c>
      <c r="M123" s="96" t="str">
        <f t="shared" si="27"/>
        <v/>
      </c>
      <c r="N123" s="96" t="str">
        <f t="shared" si="28"/>
        <v/>
      </c>
      <c r="O123" s="96" t="str">
        <f t="shared" si="29"/>
        <v/>
      </c>
      <c r="P123" s="96" t="str">
        <f t="shared" si="30"/>
        <v/>
      </c>
      <c r="Q123" s="96" t="str">
        <f>IF($D123=【設定】!$G$7,IF($I123="○",$L123,""),"")</f>
        <v/>
      </c>
      <c r="R123" s="96" t="str">
        <f>IF($D123=【設定】!$G$7,IF($I123="判定中",$L123,IF($I123="未完了",$L123,"")),"")</f>
        <v/>
      </c>
      <c r="S123" s="96" t="str">
        <f>IF($D123=【設定】!$G$8,IF($I123="○",$L123,""),"")</f>
        <v/>
      </c>
      <c r="T123" s="96" t="str">
        <f>IF($D123=【設定】!$G$8,IF($I123="判定中",$L123,IF($I123="未完了",$L123,"")),"")</f>
        <v/>
      </c>
      <c r="U123" s="96" t="str">
        <f>IF($D123=【設定】!$G$9,IF($I123="○",$L123,""),"")</f>
        <v/>
      </c>
      <c r="V123" s="96" t="str">
        <f>IF($D123=【設定】!$G$9,IF($I123="判定中",$L123,IF($I123="未完了",$L123,"")),"")</f>
        <v/>
      </c>
      <c r="W123" s="96" t="str">
        <f>IF($D123=【設定】!$G$10,IF($I123="○",$L123,""),"")</f>
        <v/>
      </c>
      <c r="X123" s="96" t="str">
        <f>IF($D123=【設定】!$G$10,IF($I123="判定中",$L123,IF($I123="未完了",$L123,"")),"")</f>
        <v/>
      </c>
      <c r="Y123" s="96" t="str">
        <f>IF($D123=【設定】!$G$11,IF($I123="○",$L123,""),"")</f>
        <v/>
      </c>
      <c r="Z123" s="96" t="str">
        <f>IF($D123=【設定】!$G$11,IF($I123="判定中",$L123,IF($I123="未完了",$L123,"")),"")</f>
        <v/>
      </c>
    </row>
    <row r="124" spans="1:26" x14ac:dyDescent="0.2">
      <c r="A124" s="20">
        <f t="shared" si="37"/>
        <v>118</v>
      </c>
      <c r="B124" s="21" t="str">
        <f t="shared" si="35"/>
        <v/>
      </c>
      <c r="C124" s="63"/>
      <c r="D124" s="64"/>
      <c r="E124" s="65"/>
      <c r="F124" s="66"/>
      <c r="G124" s="67"/>
      <c r="H124" s="68"/>
      <c r="I124" s="69"/>
      <c r="J124" s="67"/>
      <c r="K124" s="62" t="str">
        <f>IF(I124="×",0,IF(H124="","",H124/(VLOOKUP(E124,【設定】!$C$6:$D$26,2,FALSE))))</f>
        <v/>
      </c>
      <c r="L124" s="94" t="str">
        <f>IF(I124="×",0,IF(H124="","",H124/(VLOOKUP(E124,【設定】!$C$6:$D$26,2,FALSE))*VLOOKUP(E124,【設定】!$C$6:$E$26,3,FALSE)))</f>
        <v/>
      </c>
      <c r="M124" s="96" t="str">
        <f t="shared" si="27"/>
        <v/>
      </c>
      <c r="N124" s="96" t="str">
        <f t="shared" si="28"/>
        <v/>
      </c>
      <c r="O124" s="96" t="str">
        <f t="shared" si="29"/>
        <v/>
      </c>
      <c r="P124" s="96" t="str">
        <f t="shared" si="30"/>
        <v/>
      </c>
      <c r="Q124" s="96" t="str">
        <f>IF($D124=【設定】!$G$7,IF($I124="○",$L124,""),"")</f>
        <v/>
      </c>
      <c r="R124" s="96" t="str">
        <f>IF($D124=【設定】!$G$7,IF($I124="判定中",$L124,IF($I124="未完了",$L124,"")),"")</f>
        <v/>
      </c>
      <c r="S124" s="96" t="str">
        <f>IF($D124=【設定】!$G$8,IF($I124="○",$L124,""),"")</f>
        <v/>
      </c>
      <c r="T124" s="96" t="str">
        <f>IF($D124=【設定】!$G$8,IF($I124="判定中",$L124,IF($I124="未完了",$L124,"")),"")</f>
        <v/>
      </c>
      <c r="U124" s="96" t="str">
        <f>IF($D124=【設定】!$G$9,IF($I124="○",$L124,""),"")</f>
        <v/>
      </c>
      <c r="V124" s="96" t="str">
        <f>IF($D124=【設定】!$G$9,IF($I124="判定中",$L124,IF($I124="未完了",$L124,"")),"")</f>
        <v/>
      </c>
      <c r="W124" s="96" t="str">
        <f>IF($D124=【設定】!$G$10,IF($I124="○",$L124,""),"")</f>
        <v/>
      </c>
      <c r="X124" s="96" t="str">
        <f>IF($D124=【設定】!$G$10,IF($I124="判定中",$L124,IF($I124="未完了",$L124,"")),"")</f>
        <v/>
      </c>
      <c r="Y124" s="96" t="str">
        <f>IF($D124=【設定】!$G$11,IF($I124="○",$L124,""),"")</f>
        <v/>
      </c>
      <c r="Z124" s="96" t="str">
        <f>IF($D124=【設定】!$G$11,IF($I124="判定中",$L124,IF($I124="未完了",$L124,"")),"")</f>
        <v/>
      </c>
    </row>
    <row r="125" spans="1:26" x14ac:dyDescent="0.2">
      <c r="A125" s="20">
        <f t="shared" si="37"/>
        <v>119</v>
      </c>
      <c r="B125" s="21" t="str">
        <f t="shared" si="35"/>
        <v/>
      </c>
      <c r="C125" s="63"/>
      <c r="D125" s="64"/>
      <c r="E125" s="65"/>
      <c r="F125" s="66"/>
      <c r="G125" s="67"/>
      <c r="H125" s="68"/>
      <c r="I125" s="69"/>
      <c r="J125" s="67"/>
      <c r="K125" s="62" t="str">
        <f>IF(I125="×",0,IF(H125="","",H125/(VLOOKUP(E125,【設定】!$C$6:$D$26,2,FALSE))))</f>
        <v/>
      </c>
      <c r="L125" s="94" t="str">
        <f>IF(I125="×",0,IF(H125="","",H125/(VLOOKUP(E125,【設定】!$C$6:$D$26,2,FALSE))*VLOOKUP(E125,【設定】!$C$6:$E$26,3,FALSE)))</f>
        <v/>
      </c>
      <c r="M125" s="96" t="str">
        <f t="shared" si="27"/>
        <v/>
      </c>
      <c r="N125" s="96" t="str">
        <f t="shared" si="28"/>
        <v/>
      </c>
      <c r="O125" s="96" t="str">
        <f t="shared" si="29"/>
        <v/>
      </c>
      <c r="P125" s="96" t="str">
        <f t="shared" si="30"/>
        <v/>
      </c>
      <c r="Q125" s="96" t="str">
        <f>IF($D125=【設定】!$G$7,IF($I125="○",$L125,""),"")</f>
        <v/>
      </c>
      <c r="R125" s="96" t="str">
        <f>IF($D125=【設定】!$G$7,IF($I125="判定中",$L125,IF($I125="未完了",$L125,"")),"")</f>
        <v/>
      </c>
      <c r="S125" s="96" t="str">
        <f>IF($D125=【設定】!$G$8,IF($I125="○",$L125,""),"")</f>
        <v/>
      </c>
      <c r="T125" s="96" t="str">
        <f>IF($D125=【設定】!$G$8,IF($I125="判定中",$L125,IF($I125="未完了",$L125,"")),"")</f>
        <v/>
      </c>
      <c r="U125" s="96" t="str">
        <f>IF($D125=【設定】!$G$9,IF($I125="○",$L125,""),"")</f>
        <v/>
      </c>
      <c r="V125" s="96" t="str">
        <f>IF($D125=【設定】!$G$9,IF($I125="判定中",$L125,IF($I125="未完了",$L125,"")),"")</f>
        <v/>
      </c>
      <c r="W125" s="96" t="str">
        <f>IF($D125=【設定】!$G$10,IF($I125="○",$L125,""),"")</f>
        <v/>
      </c>
      <c r="X125" s="96" t="str">
        <f>IF($D125=【設定】!$G$10,IF($I125="判定中",$L125,IF($I125="未完了",$L125,"")),"")</f>
        <v/>
      </c>
      <c r="Y125" s="96" t="str">
        <f>IF($D125=【設定】!$G$11,IF($I125="○",$L125,""),"")</f>
        <v/>
      </c>
      <c r="Z125" s="96" t="str">
        <f>IF($D125=【設定】!$G$11,IF($I125="判定中",$L125,IF($I125="未完了",$L125,"")),"")</f>
        <v/>
      </c>
    </row>
    <row r="126" spans="1:26" x14ac:dyDescent="0.2">
      <c r="A126" s="20">
        <f t="shared" si="37"/>
        <v>120</v>
      </c>
      <c r="B126" s="21" t="str">
        <f t="shared" si="35"/>
        <v/>
      </c>
      <c r="C126" s="63"/>
      <c r="D126" s="64"/>
      <c r="E126" s="65"/>
      <c r="F126" s="66"/>
      <c r="G126" s="67"/>
      <c r="H126" s="68"/>
      <c r="I126" s="69"/>
      <c r="J126" s="67"/>
      <c r="K126" s="62" t="str">
        <f>IF(I126="×",0,IF(H126="","",H126/(VLOOKUP(E126,【設定】!$C$6:$D$26,2,FALSE))))</f>
        <v/>
      </c>
      <c r="L126" s="94" t="str">
        <f>IF(I126="×",0,IF(H126="","",H126/(VLOOKUP(E126,【設定】!$C$6:$D$26,2,FALSE))*VLOOKUP(E126,【設定】!$C$6:$E$26,3,FALSE)))</f>
        <v/>
      </c>
      <c r="M126" s="96" t="str">
        <f t="shared" si="27"/>
        <v/>
      </c>
      <c r="N126" s="96" t="str">
        <f t="shared" si="28"/>
        <v/>
      </c>
      <c r="O126" s="96" t="str">
        <f t="shared" si="29"/>
        <v/>
      </c>
      <c r="P126" s="96" t="str">
        <f t="shared" si="30"/>
        <v/>
      </c>
      <c r="Q126" s="96" t="str">
        <f>IF($D126=【設定】!$G$7,IF($I126="○",$L126,""),"")</f>
        <v/>
      </c>
      <c r="R126" s="96" t="str">
        <f>IF($D126=【設定】!$G$7,IF($I126="判定中",$L126,IF($I126="未完了",$L126,"")),"")</f>
        <v/>
      </c>
      <c r="S126" s="96" t="str">
        <f>IF($D126=【設定】!$G$8,IF($I126="○",$L126,""),"")</f>
        <v/>
      </c>
      <c r="T126" s="96" t="str">
        <f>IF($D126=【設定】!$G$8,IF($I126="判定中",$L126,IF($I126="未完了",$L126,"")),"")</f>
        <v/>
      </c>
      <c r="U126" s="96" t="str">
        <f>IF($D126=【設定】!$G$9,IF($I126="○",$L126,""),"")</f>
        <v/>
      </c>
      <c r="V126" s="96" t="str">
        <f>IF($D126=【設定】!$G$9,IF($I126="判定中",$L126,IF($I126="未完了",$L126,"")),"")</f>
        <v/>
      </c>
      <c r="W126" s="96" t="str">
        <f>IF($D126=【設定】!$G$10,IF($I126="○",$L126,""),"")</f>
        <v/>
      </c>
      <c r="X126" s="96" t="str">
        <f>IF($D126=【設定】!$G$10,IF($I126="判定中",$L126,IF($I126="未完了",$L126,"")),"")</f>
        <v/>
      </c>
      <c r="Y126" s="96" t="str">
        <f>IF($D126=【設定】!$G$11,IF($I126="○",$L126,""),"")</f>
        <v/>
      </c>
      <c r="Z126" s="96" t="str">
        <f>IF($D126=【設定】!$G$11,IF($I126="判定中",$L126,IF($I126="未完了",$L126,"")),"")</f>
        <v/>
      </c>
    </row>
    <row r="127" spans="1:26" x14ac:dyDescent="0.2">
      <c r="A127" s="20">
        <f t="shared" si="37"/>
        <v>121</v>
      </c>
      <c r="B127" s="21" t="str">
        <f t="shared" si="35"/>
        <v/>
      </c>
      <c r="C127" s="63"/>
      <c r="D127" s="64"/>
      <c r="E127" s="65"/>
      <c r="F127" s="66"/>
      <c r="G127" s="67"/>
      <c r="H127" s="68"/>
      <c r="I127" s="69"/>
      <c r="J127" s="67"/>
      <c r="K127" s="62" t="str">
        <f>IF(I127="×",0,IF(H127="","",H127/(VLOOKUP(E127,【設定】!$C$6:$D$26,2,FALSE))))</f>
        <v/>
      </c>
      <c r="L127" s="94" t="str">
        <f>IF(I127="×",0,IF(H127="","",H127/(VLOOKUP(E127,【設定】!$C$6:$D$26,2,FALSE))*VLOOKUP(E127,【設定】!$C$6:$E$26,3,FALSE)))</f>
        <v/>
      </c>
      <c r="M127" s="96" t="str">
        <f t="shared" si="27"/>
        <v/>
      </c>
      <c r="N127" s="96" t="str">
        <f t="shared" si="28"/>
        <v/>
      </c>
      <c r="O127" s="96" t="str">
        <f t="shared" si="29"/>
        <v/>
      </c>
      <c r="P127" s="96" t="str">
        <f t="shared" si="30"/>
        <v/>
      </c>
      <c r="Q127" s="96" t="str">
        <f>IF($D127=【設定】!$G$7,IF($I127="○",$L127,""),"")</f>
        <v/>
      </c>
      <c r="R127" s="96" t="str">
        <f>IF($D127=【設定】!$G$7,IF($I127="判定中",$L127,IF($I127="未完了",$L127,"")),"")</f>
        <v/>
      </c>
      <c r="S127" s="96" t="str">
        <f>IF($D127=【設定】!$G$8,IF($I127="○",$L127,""),"")</f>
        <v/>
      </c>
      <c r="T127" s="96" t="str">
        <f>IF($D127=【設定】!$G$8,IF($I127="判定中",$L127,IF($I127="未完了",$L127,"")),"")</f>
        <v/>
      </c>
      <c r="U127" s="96" t="str">
        <f>IF($D127=【設定】!$G$9,IF($I127="○",$L127,""),"")</f>
        <v/>
      </c>
      <c r="V127" s="96" t="str">
        <f>IF($D127=【設定】!$G$9,IF($I127="判定中",$L127,IF($I127="未完了",$L127,"")),"")</f>
        <v/>
      </c>
      <c r="W127" s="96" t="str">
        <f>IF($D127=【設定】!$G$10,IF($I127="○",$L127,""),"")</f>
        <v/>
      </c>
      <c r="X127" s="96" t="str">
        <f>IF($D127=【設定】!$G$10,IF($I127="判定中",$L127,IF($I127="未完了",$L127,"")),"")</f>
        <v/>
      </c>
      <c r="Y127" s="96" t="str">
        <f>IF($D127=【設定】!$G$11,IF($I127="○",$L127,""),"")</f>
        <v/>
      </c>
      <c r="Z127" s="96" t="str">
        <f>IF($D127=【設定】!$G$11,IF($I127="判定中",$L127,IF($I127="未完了",$L127,"")),"")</f>
        <v/>
      </c>
    </row>
    <row r="128" spans="1:26" x14ac:dyDescent="0.2">
      <c r="A128" s="20">
        <f t="shared" si="37"/>
        <v>122</v>
      </c>
      <c r="B128" s="21" t="str">
        <f t="shared" si="35"/>
        <v/>
      </c>
      <c r="C128" s="63"/>
      <c r="D128" s="64"/>
      <c r="E128" s="65"/>
      <c r="F128" s="66"/>
      <c r="G128" s="67"/>
      <c r="H128" s="68"/>
      <c r="I128" s="69"/>
      <c r="J128" s="67"/>
      <c r="K128" s="62" t="str">
        <f>IF(I128="×",0,IF(H128="","",H128/(VLOOKUP(E128,【設定】!$C$6:$D$26,2,FALSE))))</f>
        <v/>
      </c>
      <c r="L128" s="94" t="str">
        <f>IF(I128="×",0,IF(H128="","",H128/(VLOOKUP(E128,【設定】!$C$6:$D$26,2,FALSE))*VLOOKUP(E128,【設定】!$C$6:$E$26,3,FALSE)))</f>
        <v/>
      </c>
      <c r="M128" s="96" t="str">
        <f t="shared" si="27"/>
        <v/>
      </c>
      <c r="N128" s="96" t="str">
        <f t="shared" si="28"/>
        <v/>
      </c>
      <c r="O128" s="96" t="str">
        <f t="shared" si="29"/>
        <v/>
      </c>
      <c r="P128" s="96" t="str">
        <f t="shared" si="30"/>
        <v/>
      </c>
      <c r="Q128" s="96" t="str">
        <f>IF($D128=【設定】!$G$7,IF($I128="○",$L128,""),"")</f>
        <v/>
      </c>
      <c r="R128" s="96" t="str">
        <f>IF($D128=【設定】!$G$7,IF($I128="判定中",$L128,IF($I128="未完了",$L128,"")),"")</f>
        <v/>
      </c>
      <c r="S128" s="96" t="str">
        <f>IF($D128=【設定】!$G$8,IF($I128="○",$L128,""),"")</f>
        <v/>
      </c>
      <c r="T128" s="96" t="str">
        <f>IF($D128=【設定】!$G$8,IF($I128="判定中",$L128,IF($I128="未完了",$L128,"")),"")</f>
        <v/>
      </c>
      <c r="U128" s="96" t="str">
        <f>IF($D128=【設定】!$G$9,IF($I128="○",$L128,""),"")</f>
        <v/>
      </c>
      <c r="V128" s="96" t="str">
        <f>IF($D128=【設定】!$G$9,IF($I128="判定中",$L128,IF($I128="未完了",$L128,"")),"")</f>
        <v/>
      </c>
      <c r="W128" s="96" t="str">
        <f>IF($D128=【設定】!$G$10,IF($I128="○",$L128,""),"")</f>
        <v/>
      </c>
      <c r="X128" s="96" t="str">
        <f>IF($D128=【設定】!$G$10,IF($I128="判定中",$L128,IF($I128="未完了",$L128,"")),"")</f>
        <v/>
      </c>
      <c r="Y128" s="96" t="str">
        <f>IF($D128=【設定】!$G$11,IF($I128="○",$L128,""),"")</f>
        <v/>
      </c>
      <c r="Z128" s="96" t="str">
        <f>IF($D128=【設定】!$G$11,IF($I128="判定中",$L128,IF($I128="未完了",$L128,"")),"")</f>
        <v/>
      </c>
    </row>
    <row r="129" spans="1:26" x14ac:dyDescent="0.2">
      <c r="A129" s="20">
        <f t="shared" si="37"/>
        <v>123</v>
      </c>
      <c r="B129" s="21" t="str">
        <f t="shared" si="35"/>
        <v/>
      </c>
      <c r="C129" s="63"/>
      <c r="D129" s="64"/>
      <c r="E129" s="65"/>
      <c r="F129" s="66"/>
      <c r="G129" s="67"/>
      <c r="H129" s="68"/>
      <c r="I129" s="69"/>
      <c r="J129" s="67"/>
      <c r="K129" s="62" t="str">
        <f>IF(I129="×",0,IF(H129="","",H129/(VLOOKUP(E129,【設定】!$C$6:$D$26,2,FALSE))))</f>
        <v/>
      </c>
      <c r="L129" s="94" t="str">
        <f>IF(I129="×",0,IF(H129="","",H129/(VLOOKUP(E129,【設定】!$C$6:$D$26,2,FALSE))*VLOOKUP(E129,【設定】!$C$6:$E$26,3,FALSE)))</f>
        <v/>
      </c>
      <c r="M129" s="96" t="str">
        <f t="shared" si="27"/>
        <v/>
      </c>
      <c r="N129" s="96" t="str">
        <f t="shared" si="28"/>
        <v/>
      </c>
      <c r="O129" s="96" t="str">
        <f t="shared" si="29"/>
        <v/>
      </c>
      <c r="P129" s="96" t="str">
        <f t="shared" si="30"/>
        <v/>
      </c>
      <c r="Q129" s="96" t="str">
        <f>IF($D129=【設定】!$G$7,IF($I129="○",$L129,""),"")</f>
        <v/>
      </c>
      <c r="R129" s="96" t="str">
        <f>IF($D129=【設定】!$G$7,IF($I129="判定中",$L129,IF($I129="未完了",$L129,"")),"")</f>
        <v/>
      </c>
      <c r="S129" s="96" t="str">
        <f>IF($D129=【設定】!$G$8,IF($I129="○",$L129,""),"")</f>
        <v/>
      </c>
      <c r="T129" s="96" t="str">
        <f>IF($D129=【設定】!$G$8,IF($I129="判定中",$L129,IF($I129="未完了",$L129,"")),"")</f>
        <v/>
      </c>
      <c r="U129" s="96" t="str">
        <f>IF($D129=【設定】!$G$9,IF($I129="○",$L129,""),"")</f>
        <v/>
      </c>
      <c r="V129" s="96" t="str">
        <f>IF($D129=【設定】!$G$9,IF($I129="判定中",$L129,IF($I129="未完了",$L129,"")),"")</f>
        <v/>
      </c>
      <c r="W129" s="96" t="str">
        <f>IF($D129=【設定】!$G$10,IF($I129="○",$L129,""),"")</f>
        <v/>
      </c>
      <c r="X129" s="96" t="str">
        <f>IF($D129=【設定】!$G$10,IF($I129="判定中",$L129,IF($I129="未完了",$L129,"")),"")</f>
        <v/>
      </c>
      <c r="Y129" s="96" t="str">
        <f>IF($D129=【設定】!$G$11,IF($I129="○",$L129,""),"")</f>
        <v/>
      </c>
      <c r="Z129" s="96" t="str">
        <f>IF($D129=【設定】!$G$11,IF($I129="判定中",$L129,IF($I129="未完了",$L129,"")),"")</f>
        <v/>
      </c>
    </row>
    <row r="130" spans="1:26" x14ac:dyDescent="0.2">
      <c r="A130" s="20">
        <f t="shared" si="37"/>
        <v>124</v>
      </c>
      <c r="B130" s="21" t="str">
        <f t="shared" si="35"/>
        <v/>
      </c>
      <c r="C130" s="63"/>
      <c r="D130" s="64"/>
      <c r="E130" s="65"/>
      <c r="F130" s="66"/>
      <c r="G130" s="67"/>
      <c r="H130" s="68"/>
      <c r="I130" s="69"/>
      <c r="J130" s="67"/>
      <c r="K130" s="62" t="str">
        <f>IF(I130="×",0,IF(H130="","",H130/(VLOOKUP(E130,【設定】!$C$6:$D$26,2,FALSE))))</f>
        <v/>
      </c>
      <c r="L130" s="94" t="str">
        <f>IF(I130="×",0,IF(H130="","",H130/(VLOOKUP(E130,【設定】!$C$6:$D$26,2,FALSE))*VLOOKUP(E130,【設定】!$C$6:$E$26,3,FALSE)))</f>
        <v/>
      </c>
      <c r="M130" s="96" t="str">
        <f t="shared" si="27"/>
        <v/>
      </c>
      <c r="N130" s="96" t="str">
        <f t="shared" si="28"/>
        <v/>
      </c>
      <c r="O130" s="96" t="str">
        <f t="shared" si="29"/>
        <v/>
      </c>
      <c r="P130" s="96" t="str">
        <f t="shared" si="30"/>
        <v/>
      </c>
      <c r="Q130" s="96" t="str">
        <f>IF($D130=【設定】!$G$7,IF($I130="○",$L130,""),"")</f>
        <v/>
      </c>
      <c r="R130" s="96" t="str">
        <f>IF($D130=【設定】!$G$7,IF($I130="判定中",$L130,IF($I130="未完了",$L130,"")),"")</f>
        <v/>
      </c>
      <c r="S130" s="96" t="str">
        <f>IF($D130=【設定】!$G$8,IF($I130="○",$L130,""),"")</f>
        <v/>
      </c>
      <c r="T130" s="96" t="str">
        <f>IF($D130=【設定】!$G$8,IF($I130="判定中",$L130,IF($I130="未完了",$L130,"")),"")</f>
        <v/>
      </c>
      <c r="U130" s="96" t="str">
        <f>IF($D130=【設定】!$G$9,IF($I130="○",$L130,""),"")</f>
        <v/>
      </c>
      <c r="V130" s="96" t="str">
        <f>IF($D130=【設定】!$G$9,IF($I130="判定中",$L130,IF($I130="未完了",$L130,"")),"")</f>
        <v/>
      </c>
      <c r="W130" s="96" t="str">
        <f>IF($D130=【設定】!$G$10,IF($I130="○",$L130,""),"")</f>
        <v/>
      </c>
      <c r="X130" s="96" t="str">
        <f>IF($D130=【設定】!$G$10,IF($I130="判定中",$L130,IF($I130="未完了",$L130,"")),"")</f>
        <v/>
      </c>
      <c r="Y130" s="96" t="str">
        <f>IF($D130=【設定】!$G$11,IF($I130="○",$L130,""),"")</f>
        <v/>
      </c>
      <c r="Z130" s="96" t="str">
        <f>IF($D130=【設定】!$G$11,IF($I130="判定中",$L130,IF($I130="未完了",$L130,"")),"")</f>
        <v/>
      </c>
    </row>
    <row r="131" spans="1:26" x14ac:dyDescent="0.2">
      <c r="A131" s="20">
        <f t="shared" si="37"/>
        <v>125</v>
      </c>
      <c r="B131" s="21" t="str">
        <f t="shared" si="35"/>
        <v/>
      </c>
      <c r="C131" s="63"/>
      <c r="D131" s="64"/>
      <c r="E131" s="65"/>
      <c r="F131" s="66"/>
      <c r="G131" s="67"/>
      <c r="H131" s="68"/>
      <c r="I131" s="69"/>
      <c r="J131" s="67"/>
      <c r="K131" s="62" t="str">
        <f>IF(I131="×",0,IF(H131="","",H131/(VLOOKUP(E131,【設定】!$C$6:$D$26,2,FALSE))))</f>
        <v/>
      </c>
      <c r="L131" s="94" t="str">
        <f>IF(I131="×",0,IF(H131="","",H131/(VLOOKUP(E131,【設定】!$C$6:$D$26,2,FALSE))*VLOOKUP(E131,【設定】!$C$6:$E$26,3,FALSE)))</f>
        <v/>
      </c>
      <c r="M131" s="96" t="str">
        <f t="shared" si="27"/>
        <v/>
      </c>
      <c r="N131" s="96" t="str">
        <f t="shared" si="28"/>
        <v/>
      </c>
      <c r="O131" s="96" t="str">
        <f t="shared" si="29"/>
        <v/>
      </c>
      <c r="P131" s="96" t="str">
        <f t="shared" si="30"/>
        <v/>
      </c>
      <c r="Q131" s="96" t="str">
        <f>IF($D131=【設定】!$G$7,IF($I131="○",$L131,""),"")</f>
        <v/>
      </c>
      <c r="R131" s="96" t="str">
        <f>IF($D131=【設定】!$G$7,IF($I131="判定中",$L131,IF($I131="未完了",$L131,"")),"")</f>
        <v/>
      </c>
      <c r="S131" s="96" t="str">
        <f>IF($D131=【設定】!$G$8,IF($I131="○",$L131,""),"")</f>
        <v/>
      </c>
      <c r="T131" s="96" t="str">
        <f>IF($D131=【設定】!$G$8,IF($I131="判定中",$L131,IF($I131="未完了",$L131,"")),"")</f>
        <v/>
      </c>
      <c r="U131" s="96" t="str">
        <f>IF($D131=【設定】!$G$9,IF($I131="○",$L131,""),"")</f>
        <v/>
      </c>
      <c r="V131" s="96" t="str">
        <f>IF($D131=【設定】!$G$9,IF($I131="判定中",$L131,IF($I131="未完了",$L131,"")),"")</f>
        <v/>
      </c>
      <c r="W131" s="96" t="str">
        <f>IF($D131=【設定】!$G$10,IF($I131="○",$L131,""),"")</f>
        <v/>
      </c>
      <c r="X131" s="96" t="str">
        <f>IF($D131=【設定】!$G$10,IF($I131="判定中",$L131,IF($I131="未完了",$L131,"")),"")</f>
        <v/>
      </c>
      <c r="Y131" s="96" t="str">
        <f>IF($D131=【設定】!$G$11,IF($I131="○",$L131,""),"")</f>
        <v/>
      </c>
      <c r="Z131" s="96" t="str">
        <f>IF($D131=【設定】!$G$11,IF($I131="判定中",$L131,IF($I131="未完了",$L131,"")),"")</f>
        <v/>
      </c>
    </row>
    <row r="132" spans="1:26" x14ac:dyDescent="0.2">
      <c r="A132" s="20">
        <f t="shared" si="37"/>
        <v>126</v>
      </c>
      <c r="B132" s="21" t="str">
        <f t="shared" si="35"/>
        <v/>
      </c>
      <c r="C132" s="63"/>
      <c r="D132" s="64"/>
      <c r="E132" s="65"/>
      <c r="F132" s="66"/>
      <c r="G132" s="67"/>
      <c r="H132" s="68"/>
      <c r="I132" s="69"/>
      <c r="J132" s="67"/>
      <c r="K132" s="62" t="str">
        <f>IF(I132="×",0,IF(H132="","",H132/(VLOOKUP(E132,【設定】!$C$6:$D$26,2,FALSE))))</f>
        <v/>
      </c>
      <c r="L132" s="94" t="str">
        <f>IF(I132="×",0,IF(H132="","",H132/(VLOOKUP(E132,【設定】!$C$6:$D$26,2,FALSE))*VLOOKUP(E132,【設定】!$C$6:$E$26,3,FALSE)))</f>
        <v/>
      </c>
      <c r="M132" s="96" t="str">
        <f t="shared" si="27"/>
        <v/>
      </c>
      <c r="N132" s="96" t="str">
        <f t="shared" si="28"/>
        <v/>
      </c>
      <c r="O132" s="96" t="str">
        <f t="shared" si="29"/>
        <v/>
      </c>
      <c r="P132" s="96" t="str">
        <f t="shared" si="30"/>
        <v/>
      </c>
      <c r="Q132" s="96" t="str">
        <f>IF($D132=【設定】!$G$7,IF($I132="○",$L132,""),"")</f>
        <v/>
      </c>
      <c r="R132" s="96" t="str">
        <f>IF($D132=【設定】!$G$7,IF($I132="判定中",$L132,IF($I132="未完了",$L132,"")),"")</f>
        <v/>
      </c>
      <c r="S132" s="96" t="str">
        <f>IF($D132=【設定】!$G$8,IF($I132="○",$L132,""),"")</f>
        <v/>
      </c>
      <c r="T132" s="96" t="str">
        <f>IF($D132=【設定】!$G$8,IF($I132="判定中",$L132,IF($I132="未完了",$L132,"")),"")</f>
        <v/>
      </c>
      <c r="U132" s="96" t="str">
        <f>IF($D132=【設定】!$G$9,IF($I132="○",$L132,""),"")</f>
        <v/>
      </c>
      <c r="V132" s="96" t="str">
        <f>IF($D132=【設定】!$G$9,IF($I132="判定中",$L132,IF($I132="未完了",$L132,"")),"")</f>
        <v/>
      </c>
      <c r="W132" s="96" t="str">
        <f>IF($D132=【設定】!$G$10,IF($I132="○",$L132,""),"")</f>
        <v/>
      </c>
      <c r="X132" s="96" t="str">
        <f>IF($D132=【設定】!$G$10,IF($I132="判定中",$L132,IF($I132="未完了",$L132,"")),"")</f>
        <v/>
      </c>
      <c r="Y132" s="96" t="str">
        <f>IF($D132=【設定】!$G$11,IF($I132="○",$L132,""),"")</f>
        <v/>
      </c>
      <c r="Z132" s="96" t="str">
        <f>IF($D132=【設定】!$G$11,IF($I132="判定中",$L132,IF($I132="未完了",$L132,"")),"")</f>
        <v/>
      </c>
    </row>
    <row r="133" spans="1:26" x14ac:dyDescent="0.2">
      <c r="A133" s="20">
        <f t="shared" si="37"/>
        <v>127</v>
      </c>
      <c r="B133" s="21" t="str">
        <f t="shared" si="35"/>
        <v/>
      </c>
      <c r="C133" s="63"/>
      <c r="D133" s="64"/>
      <c r="E133" s="65"/>
      <c r="F133" s="66"/>
      <c r="G133" s="67"/>
      <c r="H133" s="68"/>
      <c r="I133" s="69"/>
      <c r="J133" s="67"/>
      <c r="K133" s="62" t="str">
        <f>IF(I133="×",0,IF(H133="","",H133/(VLOOKUP(E133,【設定】!$C$6:$D$26,2,FALSE))))</f>
        <v/>
      </c>
      <c r="L133" s="94" t="str">
        <f>IF(I133="×",0,IF(H133="","",H133/(VLOOKUP(E133,【設定】!$C$6:$D$26,2,FALSE))*VLOOKUP(E133,【設定】!$C$6:$E$26,3,FALSE)))</f>
        <v/>
      </c>
      <c r="M133" s="96" t="str">
        <f t="shared" si="27"/>
        <v/>
      </c>
      <c r="N133" s="96" t="str">
        <f t="shared" si="28"/>
        <v/>
      </c>
      <c r="O133" s="96" t="str">
        <f t="shared" si="29"/>
        <v/>
      </c>
      <c r="P133" s="96" t="str">
        <f t="shared" si="30"/>
        <v/>
      </c>
      <c r="Q133" s="96" t="str">
        <f>IF($D133=【設定】!$G$7,IF($I133="○",$L133,""),"")</f>
        <v/>
      </c>
      <c r="R133" s="96" t="str">
        <f>IF($D133=【設定】!$G$7,IF($I133="判定中",$L133,IF($I133="未完了",$L133,"")),"")</f>
        <v/>
      </c>
      <c r="S133" s="96" t="str">
        <f>IF($D133=【設定】!$G$8,IF($I133="○",$L133,""),"")</f>
        <v/>
      </c>
      <c r="T133" s="96" t="str">
        <f>IF($D133=【設定】!$G$8,IF($I133="判定中",$L133,IF($I133="未完了",$L133,"")),"")</f>
        <v/>
      </c>
      <c r="U133" s="96" t="str">
        <f>IF($D133=【設定】!$G$9,IF($I133="○",$L133,""),"")</f>
        <v/>
      </c>
      <c r="V133" s="96" t="str">
        <f>IF($D133=【設定】!$G$9,IF($I133="判定中",$L133,IF($I133="未完了",$L133,"")),"")</f>
        <v/>
      </c>
      <c r="W133" s="96" t="str">
        <f>IF($D133=【設定】!$G$10,IF($I133="○",$L133,""),"")</f>
        <v/>
      </c>
      <c r="X133" s="96" t="str">
        <f>IF($D133=【設定】!$G$10,IF($I133="判定中",$L133,IF($I133="未完了",$L133,"")),"")</f>
        <v/>
      </c>
      <c r="Y133" s="96" t="str">
        <f>IF($D133=【設定】!$G$11,IF($I133="○",$L133,""),"")</f>
        <v/>
      </c>
      <c r="Z133" s="96" t="str">
        <f>IF($D133=【設定】!$G$11,IF($I133="判定中",$L133,IF($I133="未完了",$L133,"")),"")</f>
        <v/>
      </c>
    </row>
    <row r="134" spans="1:26" x14ac:dyDescent="0.2">
      <c r="A134" s="20">
        <f t="shared" si="37"/>
        <v>128</v>
      </c>
      <c r="B134" s="21" t="str">
        <f t="shared" si="35"/>
        <v/>
      </c>
      <c r="C134" s="63"/>
      <c r="D134" s="64"/>
      <c r="E134" s="65"/>
      <c r="F134" s="66"/>
      <c r="G134" s="67"/>
      <c r="H134" s="68"/>
      <c r="I134" s="69"/>
      <c r="J134" s="67"/>
      <c r="K134" s="62" t="str">
        <f>IF(I134="×",0,IF(H134="","",H134/(VLOOKUP(E134,【設定】!$C$6:$D$26,2,FALSE))))</f>
        <v/>
      </c>
      <c r="L134" s="94" t="str">
        <f>IF(I134="×",0,IF(H134="","",H134/(VLOOKUP(E134,【設定】!$C$6:$D$26,2,FALSE))*VLOOKUP(E134,【設定】!$C$6:$E$26,3,FALSE)))</f>
        <v/>
      </c>
      <c r="M134" s="96" t="str">
        <f t="shared" si="27"/>
        <v/>
      </c>
      <c r="N134" s="96" t="str">
        <f t="shared" si="28"/>
        <v/>
      </c>
      <c r="O134" s="96" t="str">
        <f t="shared" si="29"/>
        <v/>
      </c>
      <c r="P134" s="96" t="str">
        <f t="shared" si="30"/>
        <v/>
      </c>
      <c r="Q134" s="96" t="str">
        <f>IF($D134=【設定】!$G$7,IF($I134="○",$L134,""),"")</f>
        <v/>
      </c>
      <c r="R134" s="96" t="str">
        <f>IF($D134=【設定】!$G$7,IF($I134="判定中",$L134,IF($I134="未完了",$L134,"")),"")</f>
        <v/>
      </c>
      <c r="S134" s="96" t="str">
        <f>IF($D134=【設定】!$G$8,IF($I134="○",$L134,""),"")</f>
        <v/>
      </c>
      <c r="T134" s="96" t="str">
        <f>IF($D134=【設定】!$G$8,IF($I134="判定中",$L134,IF($I134="未完了",$L134,"")),"")</f>
        <v/>
      </c>
      <c r="U134" s="96" t="str">
        <f>IF($D134=【設定】!$G$9,IF($I134="○",$L134,""),"")</f>
        <v/>
      </c>
      <c r="V134" s="96" t="str">
        <f>IF($D134=【設定】!$G$9,IF($I134="判定中",$L134,IF($I134="未完了",$L134,"")),"")</f>
        <v/>
      </c>
      <c r="W134" s="96" t="str">
        <f>IF($D134=【設定】!$G$10,IF($I134="○",$L134,""),"")</f>
        <v/>
      </c>
      <c r="X134" s="96" t="str">
        <f>IF($D134=【設定】!$G$10,IF($I134="判定中",$L134,IF($I134="未完了",$L134,"")),"")</f>
        <v/>
      </c>
      <c r="Y134" s="96" t="str">
        <f>IF($D134=【設定】!$G$11,IF($I134="○",$L134,""),"")</f>
        <v/>
      </c>
      <c r="Z134" s="96" t="str">
        <f>IF($D134=【設定】!$G$11,IF($I134="判定中",$L134,IF($I134="未完了",$L134,"")),"")</f>
        <v/>
      </c>
    </row>
    <row r="135" spans="1:26" x14ac:dyDescent="0.2">
      <c r="A135" s="20">
        <f t="shared" si="37"/>
        <v>129</v>
      </c>
      <c r="B135" s="21" t="str">
        <f t="shared" si="35"/>
        <v/>
      </c>
      <c r="C135" s="63"/>
      <c r="D135" s="64"/>
      <c r="E135" s="65"/>
      <c r="F135" s="66"/>
      <c r="G135" s="67"/>
      <c r="H135" s="68"/>
      <c r="I135" s="69"/>
      <c r="J135" s="67"/>
      <c r="K135" s="62" t="str">
        <f>IF(I135="×",0,IF(H135="","",H135/(VLOOKUP(E135,【設定】!$C$6:$D$26,2,FALSE))))</f>
        <v/>
      </c>
      <c r="L135" s="94" t="str">
        <f>IF(I135="×",0,IF(H135="","",H135/(VLOOKUP(E135,【設定】!$C$6:$D$26,2,FALSE))*VLOOKUP(E135,【設定】!$C$6:$E$26,3,FALSE)))</f>
        <v/>
      </c>
      <c r="M135" s="96" t="str">
        <f t="shared" ref="M135:M198" si="38">IF($I135="○",$L135,"")</f>
        <v/>
      </c>
      <c r="N135" s="96" t="str">
        <f t="shared" ref="N135:N198" si="39">IF($I135="判定中",$L135,IF($I135="未完了",$L135,""))</f>
        <v/>
      </c>
      <c r="O135" s="96" t="str">
        <f t="shared" ref="O135:O198" si="40">IF($I135="○",$H135,"")</f>
        <v/>
      </c>
      <c r="P135" s="96" t="str">
        <f t="shared" ref="P135:P198" si="41">IF($I135="判定中",$H135,IF($I135="未完了",$H135,""))</f>
        <v/>
      </c>
      <c r="Q135" s="96" t="str">
        <f>IF($D135=【設定】!$G$7,IF($I135="○",$L135,""),"")</f>
        <v/>
      </c>
      <c r="R135" s="96" t="str">
        <f>IF($D135=【設定】!$G$7,IF($I135="判定中",$L135,IF($I135="未完了",$L135,"")),"")</f>
        <v/>
      </c>
      <c r="S135" s="96" t="str">
        <f>IF($D135=【設定】!$G$8,IF($I135="○",$L135,""),"")</f>
        <v/>
      </c>
      <c r="T135" s="96" t="str">
        <f>IF($D135=【設定】!$G$8,IF($I135="判定中",$L135,IF($I135="未完了",$L135,"")),"")</f>
        <v/>
      </c>
      <c r="U135" s="96" t="str">
        <f>IF($D135=【設定】!$G$9,IF($I135="○",$L135,""),"")</f>
        <v/>
      </c>
      <c r="V135" s="96" t="str">
        <f>IF($D135=【設定】!$G$9,IF($I135="判定中",$L135,IF($I135="未完了",$L135,"")),"")</f>
        <v/>
      </c>
      <c r="W135" s="96" t="str">
        <f>IF($D135=【設定】!$G$10,IF($I135="○",$L135,""),"")</f>
        <v/>
      </c>
      <c r="X135" s="96" t="str">
        <f>IF($D135=【設定】!$G$10,IF($I135="判定中",$L135,IF($I135="未完了",$L135,"")),"")</f>
        <v/>
      </c>
      <c r="Y135" s="96" t="str">
        <f>IF($D135=【設定】!$G$11,IF($I135="○",$L135,""),"")</f>
        <v/>
      </c>
      <c r="Z135" s="96" t="str">
        <f>IF($D135=【設定】!$G$11,IF($I135="判定中",$L135,IF($I135="未完了",$L135,"")),"")</f>
        <v/>
      </c>
    </row>
    <row r="136" spans="1:26" x14ac:dyDescent="0.2">
      <c r="A136" s="20">
        <f t="shared" si="37"/>
        <v>130</v>
      </c>
      <c r="B136" s="21" t="str">
        <f t="shared" si="35"/>
        <v/>
      </c>
      <c r="C136" s="63"/>
      <c r="D136" s="64"/>
      <c r="E136" s="65"/>
      <c r="F136" s="66"/>
      <c r="G136" s="67"/>
      <c r="H136" s="68"/>
      <c r="I136" s="69"/>
      <c r="J136" s="67"/>
      <c r="K136" s="62" t="str">
        <f>IF(I136="×",0,IF(H136="","",H136/(VLOOKUP(E136,【設定】!$C$6:$D$26,2,FALSE))))</f>
        <v/>
      </c>
      <c r="L136" s="94" t="str">
        <f>IF(I136="×",0,IF(H136="","",H136/(VLOOKUP(E136,【設定】!$C$6:$D$26,2,FALSE))*VLOOKUP(E136,【設定】!$C$6:$E$26,3,FALSE)))</f>
        <v/>
      </c>
      <c r="M136" s="96" t="str">
        <f t="shared" si="38"/>
        <v/>
      </c>
      <c r="N136" s="96" t="str">
        <f t="shared" si="39"/>
        <v/>
      </c>
      <c r="O136" s="96" t="str">
        <f t="shared" si="40"/>
        <v/>
      </c>
      <c r="P136" s="96" t="str">
        <f t="shared" si="41"/>
        <v/>
      </c>
      <c r="Q136" s="96" t="str">
        <f>IF($D136=【設定】!$G$7,IF($I136="○",$L136,""),"")</f>
        <v/>
      </c>
      <c r="R136" s="96" t="str">
        <f>IF($D136=【設定】!$G$7,IF($I136="判定中",$L136,IF($I136="未完了",$L136,"")),"")</f>
        <v/>
      </c>
      <c r="S136" s="96" t="str">
        <f>IF($D136=【設定】!$G$8,IF($I136="○",$L136,""),"")</f>
        <v/>
      </c>
      <c r="T136" s="96" t="str">
        <f>IF($D136=【設定】!$G$8,IF($I136="判定中",$L136,IF($I136="未完了",$L136,"")),"")</f>
        <v/>
      </c>
      <c r="U136" s="96" t="str">
        <f>IF($D136=【設定】!$G$9,IF($I136="○",$L136,""),"")</f>
        <v/>
      </c>
      <c r="V136" s="96" t="str">
        <f>IF($D136=【設定】!$G$9,IF($I136="判定中",$L136,IF($I136="未完了",$L136,"")),"")</f>
        <v/>
      </c>
      <c r="W136" s="96" t="str">
        <f>IF($D136=【設定】!$G$10,IF($I136="○",$L136,""),"")</f>
        <v/>
      </c>
      <c r="X136" s="96" t="str">
        <f>IF($D136=【設定】!$G$10,IF($I136="判定中",$L136,IF($I136="未完了",$L136,"")),"")</f>
        <v/>
      </c>
      <c r="Y136" s="96" t="str">
        <f>IF($D136=【設定】!$G$11,IF($I136="○",$L136,""),"")</f>
        <v/>
      </c>
      <c r="Z136" s="96" t="str">
        <f>IF($D136=【設定】!$G$11,IF($I136="判定中",$L136,IF($I136="未完了",$L136,"")),"")</f>
        <v/>
      </c>
    </row>
    <row r="137" spans="1:26" x14ac:dyDescent="0.2">
      <c r="A137" s="20">
        <f t="shared" si="37"/>
        <v>131</v>
      </c>
      <c r="B137" s="21" t="str">
        <f t="shared" si="35"/>
        <v/>
      </c>
      <c r="C137" s="63"/>
      <c r="D137" s="64"/>
      <c r="E137" s="65"/>
      <c r="F137" s="66"/>
      <c r="G137" s="67"/>
      <c r="H137" s="68"/>
      <c r="I137" s="69"/>
      <c r="J137" s="67"/>
      <c r="K137" s="62" t="str">
        <f>IF(I137="×",0,IF(H137="","",H137/(VLOOKUP(E137,【設定】!$C$6:$D$26,2,FALSE))))</f>
        <v/>
      </c>
      <c r="L137" s="94" t="str">
        <f>IF(I137="×",0,IF(H137="","",H137/(VLOOKUP(E137,【設定】!$C$6:$D$26,2,FALSE))*VLOOKUP(E137,【設定】!$C$6:$E$26,3,FALSE)))</f>
        <v/>
      </c>
      <c r="M137" s="96" t="str">
        <f t="shared" si="38"/>
        <v/>
      </c>
      <c r="N137" s="96" t="str">
        <f t="shared" si="39"/>
        <v/>
      </c>
      <c r="O137" s="96" t="str">
        <f t="shared" si="40"/>
        <v/>
      </c>
      <c r="P137" s="96" t="str">
        <f t="shared" si="41"/>
        <v/>
      </c>
      <c r="Q137" s="96" t="str">
        <f>IF($D137=【設定】!$G$7,IF($I137="○",$L137,""),"")</f>
        <v/>
      </c>
      <c r="R137" s="96" t="str">
        <f>IF($D137=【設定】!$G$7,IF($I137="判定中",$L137,IF($I137="未完了",$L137,"")),"")</f>
        <v/>
      </c>
      <c r="S137" s="96" t="str">
        <f>IF($D137=【設定】!$G$8,IF($I137="○",$L137,""),"")</f>
        <v/>
      </c>
      <c r="T137" s="96" t="str">
        <f>IF($D137=【設定】!$G$8,IF($I137="判定中",$L137,IF($I137="未完了",$L137,"")),"")</f>
        <v/>
      </c>
      <c r="U137" s="96" t="str">
        <f>IF($D137=【設定】!$G$9,IF($I137="○",$L137,""),"")</f>
        <v/>
      </c>
      <c r="V137" s="96" t="str">
        <f>IF($D137=【設定】!$G$9,IF($I137="判定中",$L137,IF($I137="未完了",$L137,"")),"")</f>
        <v/>
      </c>
      <c r="W137" s="96" t="str">
        <f>IF($D137=【設定】!$G$10,IF($I137="○",$L137,""),"")</f>
        <v/>
      </c>
      <c r="X137" s="96" t="str">
        <f>IF($D137=【設定】!$G$10,IF($I137="判定中",$L137,IF($I137="未完了",$L137,"")),"")</f>
        <v/>
      </c>
      <c r="Y137" s="96" t="str">
        <f>IF($D137=【設定】!$G$11,IF($I137="○",$L137,""),"")</f>
        <v/>
      </c>
      <c r="Z137" s="96" t="str">
        <f>IF($D137=【設定】!$G$11,IF($I137="判定中",$L137,IF($I137="未完了",$L137,"")),"")</f>
        <v/>
      </c>
    </row>
    <row r="138" spans="1:26" x14ac:dyDescent="0.2">
      <c r="A138" s="20">
        <f t="shared" si="37"/>
        <v>132</v>
      </c>
      <c r="B138" s="21" t="str">
        <f t="shared" si="35"/>
        <v/>
      </c>
      <c r="C138" s="63"/>
      <c r="D138" s="64"/>
      <c r="E138" s="65"/>
      <c r="F138" s="66"/>
      <c r="G138" s="67"/>
      <c r="H138" s="68"/>
      <c r="I138" s="69"/>
      <c r="J138" s="67"/>
      <c r="K138" s="62" t="str">
        <f>IF(I138="×",0,IF(H138="","",H138/(VLOOKUP(E138,【設定】!$C$6:$D$26,2,FALSE))))</f>
        <v/>
      </c>
      <c r="L138" s="94" t="str">
        <f>IF(I138="×",0,IF(H138="","",H138/(VLOOKUP(E138,【設定】!$C$6:$D$26,2,FALSE))*VLOOKUP(E138,【設定】!$C$6:$E$26,3,FALSE)))</f>
        <v/>
      </c>
      <c r="M138" s="96" t="str">
        <f t="shared" si="38"/>
        <v/>
      </c>
      <c r="N138" s="96" t="str">
        <f t="shared" si="39"/>
        <v/>
      </c>
      <c r="O138" s="96" t="str">
        <f t="shared" si="40"/>
        <v/>
      </c>
      <c r="P138" s="96" t="str">
        <f t="shared" si="41"/>
        <v/>
      </c>
      <c r="Q138" s="96" t="str">
        <f>IF($D138=【設定】!$G$7,IF($I138="○",$L138,""),"")</f>
        <v/>
      </c>
      <c r="R138" s="96" t="str">
        <f>IF($D138=【設定】!$G$7,IF($I138="判定中",$L138,IF($I138="未完了",$L138,"")),"")</f>
        <v/>
      </c>
      <c r="S138" s="96" t="str">
        <f>IF($D138=【設定】!$G$8,IF($I138="○",$L138,""),"")</f>
        <v/>
      </c>
      <c r="T138" s="96" t="str">
        <f>IF($D138=【設定】!$G$8,IF($I138="判定中",$L138,IF($I138="未完了",$L138,"")),"")</f>
        <v/>
      </c>
      <c r="U138" s="96" t="str">
        <f>IF($D138=【設定】!$G$9,IF($I138="○",$L138,""),"")</f>
        <v/>
      </c>
      <c r="V138" s="96" t="str">
        <f>IF($D138=【設定】!$G$9,IF($I138="判定中",$L138,IF($I138="未完了",$L138,"")),"")</f>
        <v/>
      </c>
      <c r="W138" s="96" t="str">
        <f>IF($D138=【設定】!$G$10,IF($I138="○",$L138,""),"")</f>
        <v/>
      </c>
      <c r="X138" s="96" t="str">
        <f>IF($D138=【設定】!$G$10,IF($I138="判定中",$L138,IF($I138="未完了",$L138,"")),"")</f>
        <v/>
      </c>
      <c r="Y138" s="96" t="str">
        <f>IF($D138=【設定】!$G$11,IF($I138="○",$L138,""),"")</f>
        <v/>
      </c>
      <c r="Z138" s="96" t="str">
        <f>IF($D138=【設定】!$G$11,IF($I138="判定中",$L138,IF($I138="未完了",$L138,"")),"")</f>
        <v/>
      </c>
    </row>
    <row r="139" spans="1:26" x14ac:dyDescent="0.2">
      <c r="A139" s="20">
        <f t="shared" si="37"/>
        <v>133</v>
      </c>
      <c r="B139" s="21" t="str">
        <f t="shared" si="35"/>
        <v/>
      </c>
      <c r="C139" s="63"/>
      <c r="D139" s="64"/>
      <c r="E139" s="65"/>
      <c r="F139" s="66"/>
      <c r="G139" s="67"/>
      <c r="H139" s="68"/>
      <c r="I139" s="69"/>
      <c r="J139" s="67"/>
      <c r="K139" s="62" t="str">
        <f>IF(I139="×",0,IF(H139="","",H139/(VLOOKUP(E139,【設定】!$C$6:$D$26,2,FALSE))))</f>
        <v/>
      </c>
      <c r="L139" s="94" t="str">
        <f>IF(I139="×",0,IF(H139="","",H139/(VLOOKUP(E139,【設定】!$C$6:$D$26,2,FALSE))*VLOOKUP(E139,【設定】!$C$6:$E$26,3,FALSE)))</f>
        <v/>
      </c>
      <c r="M139" s="96" t="str">
        <f t="shared" si="38"/>
        <v/>
      </c>
      <c r="N139" s="96" t="str">
        <f t="shared" si="39"/>
        <v/>
      </c>
      <c r="O139" s="96" t="str">
        <f t="shared" si="40"/>
        <v/>
      </c>
      <c r="P139" s="96" t="str">
        <f t="shared" si="41"/>
        <v/>
      </c>
      <c r="Q139" s="96" t="str">
        <f>IF($D139=【設定】!$G$7,IF($I139="○",$L139,""),"")</f>
        <v/>
      </c>
      <c r="R139" s="96" t="str">
        <f>IF($D139=【設定】!$G$7,IF($I139="判定中",$L139,IF($I139="未完了",$L139,"")),"")</f>
        <v/>
      </c>
      <c r="S139" s="96" t="str">
        <f>IF($D139=【設定】!$G$8,IF($I139="○",$L139,""),"")</f>
        <v/>
      </c>
      <c r="T139" s="96" t="str">
        <f>IF($D139=【設定】!$G$8,IF($I139="判定中",$L139,IF($I139="未完了",$L139,"")),"")</f>
        <v/>
      </c>
      <c r="U139" s="96" t="str">
        <f>IF($D139=【設定】!$G$9,IF($I139="○",$L139,""),"")</f>
        <v/>
      </c>
      <c r="V139" s="96" t="str">
        <f>IF($D139=【設定】!$G$9,IF($I139="判定中",$L139,IF($I139="未完了",$L139,"")),"")</f>
        <v/>
      </c>
      <c r="W139" s="96" t="str">
        <f>IF($D139=【設定】!$G$10,IF($I139="○",$L139,""),"")</f>
        <v/>
      </c>
      <c r="X139" s="96" t="str">
        <f>IF($D139=【設定】!$G$10,IF($I139="判定中",$L139,IF($I139="未完了",$L139,"")),"")</f>
        <v/>
      </c>
      <c r="Y139" s="96" t="str">
        <f>IF($D139=【設定】!$G$11,IF($I139="○",$L139,""),"")</f>
        <v/>
      </c>
      <c r="Z139" s="96" t="str">
        <f>IF($D139=【設定】!$G$11,IF($I139="判定中",$L139,IF($I139="未完了",$L139,"")),"")</f>
        <v/>
      </c>
    </row>
    <row r="140" spans="1:26" x14ac:dyDescent="0.2">
      <c r="A140" s="20">
        <f t="shared" si="37"/>
        <v>134</v>
      </c>
      <c r="B140" s="21" t="str">
        <f t="shared" si="35"/>
        <v/>
      </c>
      <c r="C140" s="63"/>
      <c r="D140" s="64"/>
      <c r="E140" s="65"/>
      <c r="F140" s="66"/>
      <c r="G140" s="67"/>
      <c r="H140" s="68"/>
      <c r="I140" s="69"/>
      <c r="J140" s="67"/>
      <c r="K140" s="62" t="str">
        <f>IF(I140="×",0,IF(H140="","",H140/(VLOOKUP(E140,【設定】!$C$6:$D$26,2,FALSE))))</f>
        <v/>
      </c>
      <c r="L140" s="94" t="str">
        <f>IF(I140="×",0,IF(H140="","",H140/(VLOOKUP(E140,【設定】!$C$6:$D$26,2,FALSE))*VLOOKUP(E140,【設定】!$C$6:$E$26,3,FALSE)))</f>
        <v/>
      </c>
      <c r="M140" s="96" t="str">
        <f t="shared" si="38"/>
        <v/>
      </c>
      <c r="N140" s="96" t="str">
        <f t="shared" si="39"/>
        <v/>
      </c>
      <c r="O140" s="96" t="str">
        <f t="shared" si="40"/>
        <v/>
      </c>
      <c r="P140" s="96" t="str">
        <f t="shared" si="41"/>
        <v/>
      </c>
      <c r="Q140" s="96" t="str">
        <f>IF($D140=【設定】!$G$7,IF($I140="○",$L140,""),"")</f>
        <v/>
      </c>
      <c r="R140" s="96" t="str">
        <f>IF($D140=【設定】!$G$7,IF($I140="判定中",$L140,IF($I140="未完了",$L140,"")),"")</f>
        <v/>
      </c>
      <c r="S140" s="96" t="str">
        <f>IF($D140=【設定】!$G$8,IF($I140="○",$L140,""),"")</f>
        <v/>
      </c>
      <c r="T140" s="96" t="str">
        <f>IF($D140=【設定】!$G$8,IF($I140="判定中",$L140,IF($I140="未完了",$L140,"")),"")</f>
        <v/>
      </c>
      <c r="U140" s="96" t="str">
        <f>IF($D140=【設定】!$G$9,IF($I140="○",$L140,""),"")</f>
        <v/>
      </c>
      <c r="V140" s="96" t="str">
        <f>IF($D140=【設定】!$G$9,IF($I140="判定中",$L140,IF($I140="未完了",$L140,"")),"")</f>
        <v/>
      </c>
      <c r="W140" s="96" t="str">
        <f>IF($D140=【設定】!$G$10,IF($I140="○",$L140,""),"")</f>
        <v/>
      </c>
      <c r="X140" s="96" t="str">
        <f>IF($D140=【設定】!$G$10,IF($I140="判定中",$L140,IF($I140="未完了",$L140,"")),"")</f>
        <v/>
      </c>
      <c r="Y140" s="96" t="str">
        <f>IF($D140=【設定】!$G$11,IF($I140="○",$L140,""),"")</f>
        <v/>
      </c>
      <c r="Z140" s="96" t="str">
        <f>IF($D140=【設定】!$G$11,IF($I140="判定中",$L140,IF($I140="未完了",$L140,"")),"")</f>
        <v/>
      </c>
    </row>
    <row r="141" spans="1:26" x14ac:dyDescent="0.2">
      <c r="A141" s="20">
        <f t="shared" si="37"/>
        <v>135</v>
      </c>
      <c r="B141" s="21" t="str">
        <f t="shared" si="35"/>
        <v/>
      </c>
      <c r="C141" s="63"/>
      <c r="D141" s="64"/>
      <c r="E141" s="65"/>
      <c r="F141" s="66"/>
      <c r="G141" s="67"/>
      <c r="H141" s="68"/>
      <c r="I141" s="69"/>
      <c r="J141" s="67"/>
      <c r="K141" s="62" t="str">
        <f>IF(I141="×",0,IF(H141="","",H141/(VLOOKUP(E141,【設定】!$C$6:$D$26,2,FALSE))))</f>
        <v/>
      </c>
      <c r="L141" s="94" t="str">
        <f>IF(I141="×",0,IF(H141="","",H141/(VLOOKUP(E141,【設定】!$C$6:$D$26,2,FALSE))*VLOOKUP(E141,【設定】!$C$6:$E$26,3,FALSE)))</f>
        <v/>
      </c>
      <c r="M141" s="96" t="str">
        <f t="shared" si="38"/>
        <v/>
      </c>
      <c r="N141" s="96" t="str">
        <f t="shared" si="39"/>
        <v/>
      </c>
      <c r="O141" s="96" t="str">
        <f t="shared" si="40"/>
        <v/>
      </c>
      <c r="P141" s="96" t="str">
        <f t="shared" si="41"/>
        <v/>
      </c>
      <c r="Q141" s="96" t="str">
        <f>IF($D141=【設定】!$G$7,IF($I141="○",$L141,""),"")</f>
        <v/>
      </c>
      <c r="R141" s="96" t="str">
        <f>IF($D141=【設定】!$G$7,IF($I141="判定中",$L141,IF($I141="未完了",$L141,"")),"")</f>
        <v/>
      </c>
      <c r="S141" s="96" t="str">
        <f>IF($D141=【設定】!$G$8,IF($I141="○",$L141,""),"")</f>
        <v/>
      </c>
      <c r="T141" s="96" t="str">
        <f>IF($D141=【設定】!$G$8,IF($I141="判定中",$L141,IF($I141="未完了",$L141,"")),"")</f>
        <v/>
      </c>
      <c r="U141" s="96" t="str">
        <f>IF($D141=【設定】!$G$9,IF($I141="○",$L141,""),"")</f>
        <v/>
      </c>
      <c r="V141" s="96" t="str">
        <f>IF($D141=【設定】!$G$9,IF($I141="判定中",$L141,IF($I141="未完了",$L141,"")),"")</f>
        <v/>
      </c>
      <c r="W141" s="96" t="str">
        <f>IF($D141=【設定】!$G$10,IF($I141="○",$L141,""),"")</f>
        <v/>
      </c>
      <c r="X141" s="96" t="str">
        <f>IF($D141=【設定】!$G$10,IF($I141="判定中",$L141,IF($I141="未完了",$L141,"")),"")</f>
        <v/>
      </c>
      <c r="Y141" s="96" t="str">
        <f>IF($D141=【設定】!$G$11,IF($I141="○",$L141,""),"")</f>
        <v/>
      </c>
      <c r="Z141" s="96" t="str">
        <f>IF($D141=【設定】!$G$11,IF($I141="判定中",$L141,IF($I141="未完了",$L141,"")),"")</f>
        <v/>
      </c>
    </row>
    <row r="142" spans="1:26" x14ac:dyDescent="0.2">
      <c r="A142" s="20">
        <f t="shared" si="37"/>
        <v>136</v>
      </c>
      <c r="B142" s="21" t="str">
        <f t="shared" si="35"/>
        <v/>
      </c>
      <c r="C142" s="63"/>
      <c r="D142" s="64"/>
      <c r="E142" s="65"/>
      <c r="F142" s="66"/>
      <c r="G142" s="67"/>
      <c r="H142" s="68"/>
      <c r="I142" s="69"/>
      <c r="J142" s="67"/>
      <c r="K142" s="62" t="str">
        <f>IF(I142="×",0,IF(H142="","",H142/(VLOOKUP(E142,【設定】!$C$6:$D$26,2,FALSE))))</f>
        <v/>
      </c>
      <c r="L142" s="94" t="str">
        <f>IF(I142="×",0,IF(H142="","",H142/(VLOOKUP(E142,【設定】!$C$6:$D$26,2,FALSE))*VLOOKUP(E142,【設定】!$C$6:$E$26,3,FALSE)))</f>
        <v/>
      </c>
      <c r="M142" s="96" t="str">
        <f t="shared" si="38"/>
        <v/>
      </c>
      <c r="N142" s="96" t="str">
        <f t="shared" si="39"/>
        <v/>
      </c>
      <c r="O142" s="96" t="str">
        <f t="shared" si="40"/>
        <v/>
      </c>
      <c r="P142" s="96" t="str">
        <f t="shared" si="41"/>
        <v/>
      </c>
      <c r="Q142" s="96" t="str">
        <f>IF($D142=【設定】!$G$7,IF($I142="○",$L142,""),"")</f>
        <v/>
      </c>
      <c r="R142" s="96" t="str">
        <f>IF($D142=【設定】!$G$7,IF($I142="判定中",$L142,IF($I142="未完了",$L142,"")),"")</f>
        <v/>
      </c>
      <c r="S142" s="96" t="str">
        <f>IF($D142=【設定】!$G$8,IF($I142="○",$L142,""),"")</f>
        <v/>
      </c>
      <c r="T142" s="96" t="str">
        <f>IF($D142=【設定】!$G$8,IF($I142="判定中",$L142,IF($I142="未完了",$L142,"")),"")</f>
        <v/>
      </c>
      <c r="U142" s="96" t="str">
        <f>IF($D142=【設定】!$G$9,IF($I142="○",$L142,""),"")</f>
        <v/>
      </c>
      <c r="V142" s="96" t="str">
        <f>IF($D142=【設定】!$G$9,IF($I142="判定中",$L142,IF($I142="未完了",$L142,"")),"")</f>
        <v/>
      </c>
      <c r="W142" s="96" t="str">
        <f>IF($D142=【設定】!$G$10,IF($I142="○",$L142,""),"")</f>
        <v/>
      </c>
      <c r="X142" s="96" t="str">
        <f>IF($D142=【設定】!$G$10,IF($I142="判定中",$L142,IF($I142="未完了",$L142,"")),"")</f>
        <v/>
      </c>
      <c r="Y142" s="96" t="str">
        <f>IF($D142=【設定】!$G$11,IF($I142="○",$L142,""),"")</f>
        <v/>
      </c>
      <c r="Z142" s="96" t="str">
        <f>IF($D142=【設定】!$G$11,IF($I142="判定中",$L142,IF($I142="未完了",$L142,"")),"")</f>
        <v/>
      </c>
    </row>
    <row r="143" spans="1:26" x14ac:dyDescent="0.2">
      <c r="A143" s="20">
        <f t="shared" si="37"/>
        <v>137</v>
      </c>
      <c r="B143" s="21" t="str">
        <f t="shared" si="35"/>
        <v/>
      </c>
      <c r="C143" s="63"/>
      <c r="D143" s="64"/>
      <c r="E143" s="65"/>
      <c r="F143" s="66"/>
      <c r="G143" s="67"/>
      <c r="H143" s="68"/>
      <c r="I143" s="69"/>
      <c r="J143" s="67"/>
      <c r="K143" s="62" t="str">
        <f>IF(I143="×",0,IF(H143="","",H143/(VLOOKUP(E143,【設定】!$C$6:$D$26,2,FALSE))))</f>
        <v/>
      </c>
      <c r="L143" s="94" t="str">
        <f>IF(I143="×",0,IF(H143="","",H143/(VLOOKUP(E143,【設定】!$C$6:$D$26,2,FALSE))*VLOOKUP(E143,【設定】!$C$6:$E$26,3,FALSE)))</f>
        <v/>
      </c>
      <c r="M143" s="96" t="str">
        <f t="shared" si="38"/>
        <v/>
      </c>
      <c r="N143" s="96" t="str">
        <f t="shared" si="39"/>
        <v/>
      </c>
      <c r="O143" s="96" t="str">
        <f t="shared" si="40"/>
        <v/>
      </c>
      <c r="P143" s="96" t="str">
        <f t="shared" si="41"/>
        <v/>
      </c>
      <c r="Q143" s="96" t="str">
        <f>IF($D143=【設定】!$G$7,IF($I143="○",$L143,""),"")</f>
        <v/>
      </c>
      <c r="R143" s="96" t="str">
        <f>IF($D143=【設定】!$G$7,IF($I143="判定中",$L143,IF($I143="未完了",$L143,"")),"")</f>
        <v/>
      </c>
      <c r="S143" s="96" t="str">
        <f>IF($D143=【設定】!$G$8,IF($I143="○",$L143,""),"")</f>
        <v/>
      </c>
      <c r="T143" s="96" t="str">
        <f>IF($D143=【設定】!$G$8,IF($I143="判定中",$L143,IF($I143="未完了",$L143,"")),"")</f>
        <v/>
      </c>
      <c r="U143" s="96" t="str">
        <f>IF($D143=【設定】!$G$9,IF($I143="○",$L143,""),"")</f>
        <v/>
      </c>
      <c r="V143" s="96" t="str">
        <f>IF($D143=【設定】!$G$9,IF($I143="判定中",$L143,IF($I143="未完了",$L143,"")),"")</f>
        <v/>
      </c>
      <c r="W143" s="96" t="str">
        <f>IF($D143=【設定】!$G$10,IF($I143="○",$L143,""),"")</f>
        <v/>
      </c>
      <c r="X143" s="96" t="str">
        <f>IF($D143=【設定】!$G$10,IF($I143="判定中",$L143,IF($I143="未完了",$L143,"")),"")</f>
        <v/>
      </c>
      <c r="Y143" s="96" t="str">
        <f>IF($D143=【設定】!$G$11,IF($I143="○",$L143,""),"")</f>
        <v/>
      </c>
      <c r="Z143" s="96" t="str">
        <f>IF($D143=【設定】!$G$11,IF($I143="判定中",$L143,IF($I143="未完了",$L143,"")),"")</f>
        <v/>
      </c>
    </row>
    <row r="144" spans="1:26" x14ac:dyDescent="0.2">
      <c r="A144" s="20">
        <f t="shared" si="37"/>
        <v>138</v>
      </c>
      <c r="B144" s="21" t="str">
        <f t="shared" si="35"/>
        <v/>
      </c>
      <c r="C144" s="63"/>
      <c r="D144" s="64"/>
      <c r="E144" s="65"/>
      <c r="F144" s="66"/>
      <c r="G144" s="67"/>
      <c r="H144" s="68"/>
      <c r="I144" s="69"/>
      <c r="J144" s="67"/>
      <c r="K144" s="62" t="str">
        <f>IF(I144="×",0,IF(H144="","",H144/(VLOOKUP(E144,【設定】!$C$6:$D$26,2,FALSE))))</f>
        <v/>
      </c>
      <c r="L144" s="94" t="str">
        <f>IF(I144="×",0,IF(H144="","",H144/(VLOOKUP(E144,【設定】!$C$6:$D$26,2,FALSE))*VLOOKUP(E144,【設定】!$C$6:$E$26,3,FALSE)))</f>
        <v/>
      </c>
      <c r="M144" s="96" t="str">
        <f t="shared" si="38"/>
        <v/>
      </c>
      <c r="N144" s="96" t="str">
        <f t="shared" si="39"/>
        <v/>
      </c>
      <c r="O144" s="96" t="str">
        <f t="shared" si="40"/>
        <v/>
      </c>
      <c r="P144" s="96" t="str">
        <f t="shared" si="41"/>
        <v/>
      </c>
      <c r="Q144" s="96" t="str">
        <f>IF($D144=【設定】!$G$7,IF($I144="○",$L144,""),"")</f>
        <v/>
      </c>
      <c r="R144" s="96" t="str">
        <f>IF($D144=【設定】!$G$7,IF($I144="判定中",$L144,IF($I144="未完了",$L144,"")),"")</f>
        <v/>
      </c>
      <c r="S144" s="96" t="str">
        <f>IF($D144=【設定】!$G$8,IF($I144="○",$L144,""),"")</f>
        <v/>
      </c>
      <c r="T144" s="96" t="str">
        <f>IF($D144=【設定】!$G$8,IF($I144="判定中",$L144,IF($I144="未完了",$L144,"")),"")</f>
        <v/>
      </c>
      <c r="U144" s="96" t="str">
        <f>IF($D144=【設定】!$G$9,IF($I144="○",$L144,""),"")</f>
        <v/>
      </c>
      <c r="V144" s="96" t="str">
        <f>IF($D144=【設定】!$G$9,IF($I144="判定中",$L144,IF($I144="未完了",$L144,"")),"")</f>
        <v/>
      </c>
      <c r="W144" s="96" t="str">
        <f>IF($D144=【設定】!$G$10,IF($I144="○",$L144,""),"")</f>
        <v/>
      </c>
      <c r="X144" s="96" t="str">
        <f>IF($D144=【設定】!$G$10,IF($I144="判定中",$L144,IF($I144="未完了",$L144,"")),"")</f>
        <v/>
      </c>
      <c r="Y144" s="96" t="str">
        <f>IF($D144=【設定】!$G$11,IF($I144="○",$L144,""),"")</f>
        <v/>
      </c>
      <c r="Z144" s="96" t="str">
        <f>IF($D144=【設定】!$G$11,IF($I144="判定中",$L144,IF($I144="未完了",$L144,"")),"")</f>
        <v/>
      </c>
    </row>
    <row r="145" spans="1:26" x14ac:dyDescent="0.2">
      <c r="A145" s="20">
        <f t="shared" si="37"/>
        <v>139</v>
      </c>
      <c r="B145" s="21" t="str">
        <f t="shared" ref="B145:B174" si="42">IF(C145="","",TEXT(C145,"YYYY年MM月"))</f>
        <v/>
      </c>
      <c r="C145" s="63"/>
      <c r="D145" s="64"/>
      <c r="E145" s="65"/>
      <c r="F145" s="66"/>
      <c r="G145" s="67"/>
      <c r="H145" s="68"/>
      <c r="I145" s="69"/>
      <c r="J145" s="67"/>
      <c r="K145" s="62" t="str">
        <f>IF(I145="×",0,IF(H145="","",H145/(VLOOKUP(E145,【設定】!$C$6:$D$26,2,FALSE))))</f>
        <v/>
      </c>
      <c r="L145" s="94" t="str">
        <f>IF(I145="×",0,IF(H145="","",H145/(VLOOKUP(E145,【設定】!$C$6:$D$26,2,FALSE))*VLOOKUP(E145,【設定】!$C$6:$E$26,3,FALSE)))</f>
        <v/>
      </c>
      <c r="M145" s="96" t="str">
        <f t="shared" si="38"/>
        <v/>
      </c>
      <c r="N145" s="96" t="str">
        <f t="shared" si="39"/>
        <v/>
      </c>
      <c r="O145" s="96" t="str">
        <f t="shared" si="40"/>
        <v/>
      </c>
      <c r="P145" s="96" t="str">
        <f t="shared" si="41"/>
        <v/>
      </c>
      <c r="Q145" s="96" t="str">
        <f>IF($D145=【設定】!$G$7,IF($I145="○",$L145,""),"")</f>
        <v/>
      </c>
      <c r="R145" s="96" t="str">
        <f>IF($D145=【設定】!$G$7,IF($I145="判定中",$L145,IF($I145="未完了",$L145,"")),"")</f>
        <v/>
      </c>
      <c r="S145" s="96" t="str">
        <f>IF($D145=【設定】!$G$8,IF($I145="○",$L145,""),"")</f>
        <v/>
      </c>
      <c r="T145" s="96" t="str">
        <f>IF($D145=【設定】!$G$8,IF($I145="判定中",$L145,IF($I145="未完了",$L145,"")),"")</f>
        <v/>
      </c>
      <c r="U145" s="96" t="str">
        <f>IF($D145=【設定】!$G$9,IF($I145="○",$L145,""),"")</f>
        <v/>
      </c>
      <c r="V145" s="96" t="str">
        <f>IF($D145=【設定】!$G$9,IF($I145="判定中",$L145,IF($I145="未完了",$L145,"")),"")</f>
        <v/>
      </c>
      <c r="W145" s="96" t="str">
        <f>IF($D145=【設定】!$G$10,IF($I145="○",$L145,""),"")</f>
        <v/>
      </c>
      <c r="X145" s="96" t="str">
        <f>IF($D145=【設定】!$G$10,IF($I145="判定中",$L145,IF($I145="未完了",$L145,"")),"")</f>
        <v/>
      </c>
      <c r="Y145" s="96" t="str">
        <f>IF($D145=【設定】!$G$11,IF($I145="○",$L145,""),"")</f>
        <v/>
      </c>
      <c r="Z145" s="96" t="str">
        <f>IF($D145=【設定】!$G$11,IF($I145="判定中",$L145,IF($I145="未完了",$L145,"")),"")</f>
        <v/>
      </c>
    </row>
    <row r="146" spans="1:26" x14ac:dyDescent="0.2">
      <c r="A146" s="20">
        <f t="shared" si="37"/>
        <v>140</v>
      </c>
      <c r="B146" s="21" t="str">
        <f t="shared" si="42"/>
        <v/>
      </c>
      <c r="C146" s="63"/>
      <c r="D146" s="64"/>
      <c r="E146" s="65"/>
      <c r="F146" s="66"/>
      <c r="G146" s="67"/>
      <c r="H146" s="68"/>
      <c r="I146" s="69"/>
      <c r="J146" s="67"/>
      <c r="K146" s="62" t="str">
        <f>IF(I146="×",0,IF(H146="","",H146/(VLOOKUP(E146,【設定】!$C$6:$D$26,2,FALSE))))</f>
        <v/>
      </c>
      <c r="L146" s="94" t="str">
        <f>IF(I146="×",0,IF(H146="","",H146/(VLOOKUP(E146,【設定】!$C$6:$D$26,2,FALSE))*VLOOKUP(E146,【設定】!$C$6:$E$26,3,FALSE)))</f>
        <v/>
      </c>
      <c r="M146" s="96" t="str">
        <f t="shared" si="38"/>
        <v/>
      </c>
      <c r="N146" s="96" t="str">
        <f t="shared" si="39"/>
        <v/>
      </c>
      <c r="O146" s="96" t="str">
        <f t="shared" si="40"/>
        <v/>
      </c>
      <c r="P146" s="96" t="str">
        <f t="shared" si="41"/>
        <v/>
      </c>
      <c r="Q146" s="96" t="str">
        <f>IF($D146=【設定】!$G$7,IF($I146="○",$L146,""),"")</f>
        <v/>
      </c>
      <c r="R146" s="96" t="str">
        <f>IF($D146=【設定】!$G$7,IF($I146="判定中",$L146,IF($I146="未完了",$L146,"")),"")</f>
        <v/>
      </c>
      <c r="S146" s="96" t="str">
        <f>IF($D146=【設定】!$G$8,IF($I146="○",$L146,""),"")</f>
        <v/>
      </c>
      <c r="T146" s="96" t="str">
        <f>IF($D146=【設定】!$G$8,IF($I146="判定中",$L146,IF($I146="未完了",$L146,"")),"")</f>
        <v/>
      </c>
      <c r="U146" s="96" t="str">
        <f>IF($D146=【設定】!$G$9,IF($I146="○",$L146,""),"")</f>
        <v/>
      </c>
      <c r="V146" s="96" t="str">
        <f>IF($D146=【設定】!$G$9,IF($I146="判定中",$L146,IF($I146="未完了",$L146,"")),"")</f>
        <v/>
      </c>
      <c r="W146" s="96" t="str">
        <f>IF($D146=【設定】!$G$10,IF($I146="○",$L146,""),"")</f>
        <v/>
      </c>
      <c r="X146" s="96" t="str">
        <f>IF($D146=【設定】!$G$10,IF($I146="判定中",$L146,IF($I146="未完了",$L146,"")),"")</f>
        <v/>
      </c>
      <c r="Y146" s="96" t="str">
        <f>IF($D146=【設定】!$G$11,IF($I146="○",$L146,""),"")</f>
        <v/>
      </c>
      <c r="Z146" s="96" t="str">
        <f>IF($D146=【設定】!$G$11,IF($I146="判定中",$L146,IF($I146="未完了",$L146,"")),"")</f>
        <v/>
      </c>
    </row>
    <row r="147" spans="1:26" x14ac:dyDescent="0.2">
      <c r="A147" s="20">
        <f t="shared" si="37"/>
        <v>141</v>
      </c>
      <c r="B147" s="21" t="str">
        <f t="shared" si="42"/>
        <v/>
      </c>
      <c r="C147" s="63"/>
      <c r="D147" s="64"/>
      <c r="E147" s="65"/>
      <c r="F147" s="66"/>
      <c r="G147" s="67"/>
      <c r="H147" s="68"/>
      <c r="I147" s="69"/>
      <c r="J147" s="67"/>
      <c r="K147" s="62" t="str">
        <f>IF(I147="×",0,IF(H147="","",H147/(VLOOKUP(E147,【設定】!$C$6:$D$26,2,FALSE))))</f>
        <v/>
      </c>
      <c r="L147" s="94" t="str">
        <f>IF(I147="×",0,IF(H147="","",H147/(VLOOKUP(E147,【設定】!$C$6:$D$26,2,FALSE))*VLOOKUP(E147,【設定】!$C$6:$E$26,3,FALSE)))</f>
        <v/>
      </c>
      <c r="M147" s="96" t="str">
        <f t="shared" si="38"/>
        <v/>
      </c>
      <c r="N147" s="96" t="str">
        <f t="shared" si="39"/>
        <v/>
      </c>
      <c r="O147" s="96" t="str">
        <f t="shared" si="40"/>
        <v/>
      </c>
      <c r="P147" s="96" t="str">
        <f t="shared" si="41"/>
        <v/>
      </c>
      <c r="Q147" s="96" t="str">
        <f>IF($D147=【設定】!$G$7,IF($I147="○",$L147,""),"")</f>
        <v/>
      </c>
      <c r="R147" s="96" t="str">
        <f>IF($D147=【設定】!$G$7,IF($I147="判定中",$L147,IF($I147="未完了",$L147,"")),"")</f>
        <v/>
      </c>
      <c r="S147" s="96" t="str">
        <f>IF($D147=【設定】!$G$8,IF($I147="○",$L147,""),"")</f>
        <v/>
      </c>
      <c r="T147" s="96" t="str">
        <f>IF($D147=【設定】!$G$8,IF($I147="判定中",$L147,IF($I147="未完了",$L147,"")),"")</f>
        <v/>
      </c>
      <c r="U147" s="96" t="str">
        <f>IF($D147=【設定】!$G$9,IF($I147="○",$L147,""),"")</f>
        <v/>
      </c>
      <c r="V147" s="96" t="str">
        <f>IF($D147=【設定】!$G$9,IF($I147="判定中",$L147,IF($I147="未完了",$L147,"")),"")</f>
        <v/>
      </c>
      <c r="W147" s="96" t="str">
        <f>IF($D147=【設定】!$G$10,IF($I147="○",$L147,""),"")</f>
        <v/>
      </c>
      <c r="X147" s="96" t="str">
        <f>IF($D147=【設定】!$G$10,IF($I147="判定中",$L147,IF($I147="未完了",$L147,"")),"")</f>
        <v/>
      </c>
      <c r="Y147" s="96" t="str">
        <f>IF($D147=【設定】!$G$11,IF($I147="○",$L147,""),"")</f>
        <v/>
      </c>
      <c r="Z147" s="96" t="str">
        <f>IF($D147=【設定】!$G$11,IF($I147="判定中",$L147,IF($I147="未完了",$L147,"")),"")</f>
        <v/>
      </c>
    </row>
    <row r="148" spans="1:26" x14ac:dyDescent="0.2">
      <c r="A148" s="20">
        <f t="shared" ref="A148" si="43">A147+1</f>
        <v>142</v>
      </c>
      <c r="B148" s="21" t="str">
        <f t="shared" si="42"/>
        <v/>
      </c>
      <c r="C148" s="63"/>
      <c r="D148" s="64"/>
      <c r="E148" s="65"/>
      <c r="F148" s="66"/>
      <c r="G148" s="67"/>
      <c r="H148" s="68"/>
      <c r="I148" s="69"/>
      <c r="J148" s="67"/>
      <c r="K148" s="62" t="str">
        <f>IF(I148="×",0,IF(H148="","",H148/(VLOOKUP(E148,【設定】!$C$6:$D$26,2,FALSE))))</f>
        <v/>
      </c>
      <c r="L148" s="94" t="str">
        <f>IF(I148="×",0,IF(H148="","",H148/(VLOOKUP(E148,【設定】!$C$6:$D$26,2,FALSE))*VLOOKUP(E148,【設定】!$C$6:$E$26,3,FALSE)))</f>
        <v/>
      </c>
      <c r="M148" s="96" t="str">
        <f t="shared" si="38"/>
        <v/>
      </c>
      <c r="N148" s="96" t="str">
        <f t="shared" si="39"/>
        <v/>
      </c>
      <c r="O148" s="96" t="str">
        <f t="shared" si="40"/>
        <v/>
      </c>
      <c r="P148" s="96" t="str">
        <f t="shared" si="41"/>
        <v/>
      </c>
      <c r="Q148" s="96" t="str">
        <f>IF($D148=【設定】!$G$7,IF($I148="○",$L148,""),"")</f>
        <v/>
      </c>
      <c r="R148" s="96" t="str">
        <f>IF($D148=【設定】!$G$7,IF($I148="判定中",$L148,IF($I148="未完了",$L148,"")),"")</f>
        <v/>
      </c>
      <c r="S148" s="96" t="str">
        <f>IF($D148=【設定】!$G$8,IF($I148="○",$L148,""),"")</f>
        <v/>
      </c>
      <c r="T148" s="96" t="str">
        <f>IF($D148=【設定】!$G$8,IF($I148="判定中",$L148,IF($I148="未完了",$L148,"")),"")</f>
        <v/>
      </c>
      <c r="U148" s="96" t="str">
        <f>IF($D148=【設定】!$G$9,IF($I148="○",$L148,""),"")</f>
        <v/>
      </c>
      <c r="V148" s="96" t="str">
        <f>IF($D148=【設定】!$G$9,IF($I148="判定中",$L148,IF($I148="未完了",$L148,"")),"")</f>
        <v/>
      </c>
      <c r="W148" s="96" t="str">
        <f>IF($D148=【設定】!$G$10,IF($I148="○",$L148,""),"")</f>
        <v/>
      </c>
      <c r="X148" s="96" t="str">
        <f>IF($D148=【設定】!$G$10,IF($I148="判定中",$L148,IF($I148="未完了",$L148,"")),"")</f>
        <v/>
      </c>
      <c r="Y148" s="96" t="str">
        <f>IF($D148=【設定】!$G$11,IF($I148="○",$L148,""),"")</f>
        <v/>
      </c>
      <c r="Z148" s="96" t="str">
        <f>IF($D148=【設定】!$G$11,IF($I148="判定中",$L148,IF($I148="未完了",$L148,"")),"")</f>
        <v/>
      </c>
    </row>
    <row r="149" spans="1:26" x14ac:dyDescent="0.2">
      <c r="A149" s="20">
        <f t="shared" ref="A149:A184" si="44">A148+1</f>
        <v>143</v>
      </c>
      <c r="B149" s="21" t="str">
        <f t="shared" si="42"/>
        <v/>
      </c>
      <c r="C149" s="63"/>
      <c r="D149" s="64"/>
      <c r="E149" s="65"/>
      <c r="F149" s="66"/>
      <c r="G149" s="67"/>
      <c r="H149" s="68"/>
      <c r="I149" s="69"/>
      <c r="J149" s="67"/>
      <c r="K149" s="62" t="str">
        <f>IF(I149="×",0,IF(H149="","",H149/(VLOOKUP(E149,【設定】!$C$6:$D$26,2,FALSE))))</f>
        <v/>
      </c>
      <c r="L149" s="94" t="str">
        <f>IF(I149="×",0,IF(H149="","",H149/(VLOOKUP(E149,【設定】!$C$6:$D$26,2,FALSE))*VLOOKUP(E149,【設定】!$C$6:$E$26,3,FALSE)))</f>
        <v/>
      </c>
      <c r="M149" s="96" t="str">
        <f t="shared" si="38"/>
        <v/>
      </c>
      <c r="N149" s="96" t="str">
        <f t="shared" si="39"/>
        <v/>
      </c>
      <c r="O149" s="96" t="str">
        <f t="shared" si="40"/>
        <v/>
      </c>
      <c r="P149" s="96" t="str">
        <f t="shared" si="41"/>
        <v/>
      </c>
      <c r="Q149" s="96" t="str">
        <f>IF($D149=【設定】!$G$7,IF($I149="○",$L149,""),"")</f>
        <v/>
      </c>
      <c r="R149" s="96" t="str">
        <f>IF($D149=【設定】!$G$7,IF($I149="判定中",$L149,IF($I149="未完了",$L149,"")),"")</f>
        <v/>
      </c>
      <c r="S149" s="96" t="str">
        <f>IF($D149=【設定】!$G$8,IF($I149="○",$L149,""),"")</f>
        <v/>
      </c>
      <c r="T149" s="96" t="str">
        <f>IF($D149=【設定】!$G$8,IF($I149="判定中",$L149,IF($I149="未完了",$L149,"")),"")</f>
        <v/>
      </c>
      <c r="U149" s="96" t="str">
        <f>IF($D149=【設定】!$G$9,IF($I149="○",$L149,""),"")</f>
        <v/>
      </c>
      <c r="V149" s="96" t="str">
        <f>IF($D149=【設定】!$G$9,IF($I149="判定中",$L149,IF($I149="未完了",$L149,"")),"")</f>
        <v/>
      </c>
      <c r="W149" s="96" t="str">
        <f>IF($D149=【設定】!$G$10,IF($I149="○",$L149,""),"")</f>
        <v/>
      </c>
      <c r="X149" s="96" t="str">
        <f>IF($D149=【設定】!$G$10,IF($I149="判定中",$L149,IF($I149="未完了",$L149,"")),"")</f>
        <v/>
      </c>
      <c r="Y149" s="96" t="str">
        <f>IF($D149=【設定】!$G$11,IF($I149="○",$L149,""),"")</f>
        <v/>
      </c>
      <c r="Z149" s="96" t="str">
        <f>IF($D149=【設定】!$G$11,IF($I149="判定中",$L149,IF($I149="未完了",$L149,"")),"")</f>
        <v/>
      </c>
    </row>
    <row r="150" spans="1:26" x14ac:dyDescent="0.2">
      <c r="A150" s="20">
        <f t="shared" si="44"/>
        <v>144</v>
      </c>
      <c r="B150" s="21" t="str">
        <f t="shared" si="42"/>
        <v/>
      </c>
      <c r="C150" s="63"/>
      <c r="D150" s="64"/>
      <c r="E150" s="65"/>
      <c r="F150" s="66"/>
      <c r="G150" s="67"/>
      <c r="H150" s="68"/>
      <c r="I150" s="69"/>
      <c r="J150" s="67"/>
      <c r="K150" s="62" t="str">
        <f>IF(I150="×",0,IF(H150="","",H150/(VLOOKUP(E150,【設定】!$C$6:$D$26,2,FALSE))))</f>
        <v/>
      </c>
      <c r="L150" s="94" t="str">
        <f>IF(I150="×",0,IF(H150="","",H150/(VLOOKUP(E150,【設定】!$C$6:$D$26,2,FALSE))*VLOOKUP(E150,【設定】!$C$6:$E$26,3,FALSE)))</f>
        <v/>
      </c>
      <c r="M150" s="96" t="str">
        <f t="shared" si="38"/>
        <v/>
      </c>
      <c r="N150" s="96" t="str">
        <f t="shared" si="39"/>
        <v/>
      </c>
      <c r="O150" s="96" t="str">
        <f t="shared" si="40"/>
        <v/>
      </c>
      <c r="P150" s="96" t="str">
        <f t="shared" si="41"/>
        <v/>
      </c>
      <c r="Q150" s="96" t="str">
        <f>IF($D150=【設定】!$G$7,IF($I150="○",$L150,""),"")</f>
        <v/>
      </c>
      <c r="R150" s="96" t="str">
        <f>IF($D150=【設定】!$G$7,IF($I150="判定中",$L150,IF($I150="未完了",$L150,"")),"")</f>
        <v/>
      </c>
      <c r="S150" s="96" t="str">
        <f>IF($D150=【設定】!$G$8,IF($I150="○",$L150,""),"")</f>
        <v/>
      </c>
      <c r="T150" s="96" t="str">
        <f>IF($D150=【設定】!$G$8,IF($I150="判定中",$L150,IF($I150="未完了",$L150,"")),"")</f>
        <v/>
      </c>
      <c r="U150" s="96" t="str">
        <f>IF($D150=【設定】!$G$9,IF($I150="○",$L150,""),"")</f>
        <v/>
      </c>
      <c r="V150" s="96" t="str">
        <f>IF($D150=【設定】!$G$9,IF($I150="判定中",$L150,IF($I150="未完了",$L150,"")),"")</f>
        <v/>
      </c>
      <c r="W150" s="96" t="str">
        <f>IF($D150=【設定】!$G$10,IF($I150="○",$L150,""),"")</f>
        <v/>
      </c>
      <c r="X150" s="96" t="str">
        <f>IF($D150=【設定】!$G$10,IF($I150="判定中",$L150,IF($I150="未完了",$L150,"")),"")</f>
        <v/>
      </c>
      <c r="Y150" s="96" t="str">
        <f>IF($D150=【設定】!$G$11,IF($I150="○",$L150,""),"")</f>
        <v/>
      </c>
      <c r="Z150" s="96" t="str">
        <f>IF($D150=【設定】!$G$11,IF($I150="判定中",$L150,IF($I150="未完了",$L150,"")),"")</f>
        <v/>
      </c>
    </row>
    <row r="151" spans="1:26" x14ac:dyDescent="0.2">
      <c r="A151" s="20">
        <f t="shared" si="44"/>
        <v>145</v>
      </c>
      <c r="B151" s="21" t="str">
        <f t="shared" si="42"/>
        <v/>
      </c>
      <c r="C151" s="63"/>
      <c r="D151" s="64"/>
      <c r="E151" s="65"/>
      <c r="F151" s="66"/>
      <c r="G151" s="67"/>
      <c r="H151" s="68"/>
      <c r="I151" s="69"/>
      <c r="J151" s="67"/>
      <c r="K151" s="62" t="str">
        <f>IF(I151="×",0,IF(H151="","",H151/(VLOOKUP(E151,【設定】!$C$6:$D$26,2,FALSE))))</f>
        <v/>
      </c>
      <c r="L151" s="94" t="str">
        <f>IF(I151="×",0,IF(H151="","",H151/(VLOOKUP(E151,【設定】!$C$6:$D$26,2,FALSE))*VLOOKUP(E151,【設定】!$C$6:$E$26,3,FALSE)))</f>
        <v/>
      </c>
      <c r="M151" s="96" t="str">
        <f t="shared" si="38"/>
        <v/>
      </c>
      <c r="N151" s="96" t="str">
        <f t="shared" si="39"/>
        <v/>
      </c>
      <c r="O151" s="96" t="str">
        <f t="shared" si="40"/>
        <v/>
      </c>
      <c r="P151" s="96" t="str">
        <f t="shared" si="41"/>
        <v/>
      </c>
      <c r="Q151" s="96" t="str">
        <f>IF($D151=【設定】!$G$7,IF($I151="○",$L151,""),"")</f>
        <v/>
      </c>
      <c r="R151" s="96" t="str">
        <f>IF($D151=【設定】!$G$7,IF($I151="判定中",$L151,IF($I151="未完了",$L151,"")),"")</f>
        <v/>
      </c>
      <c r="S151" s="96" t="str">
        <f>IF($D151=【設定】!$G$8,IF($I151="○",$L151,""),"")</f>
        <v/>
      </c>
      <c r="T151" s="96" t="str">
        <f>IF($D151=【設定】!$G$8,IF($I151="判定中",$L151,IF($I151="未完了",$L151,"")),"")</f>
        <v/>
      </c>
      <c r="U151" s="96" t="str">
        <f>IF($D151=【設定】!$G$9,IF($I151="○",$L151,""),"")</f>
        <v/>
      </c>
      <c r="V151" s="96" t="str">
        <f>IF($D151=【設定】!$G$9,IF($I151="判定中",$L151,IF($I151="未完了",$L151,"")),"")</f>
        <v/>
      </c>
      <c r="W151" s="96" t="str">
        <f>IF($D151=【設定】!$G$10,IF($I151="○",$L151,""),"")</f>
        <v/>
      </c>
      <c r="X151" s="96" t="str">
        <f>IF($D151=【設定】!$G$10,IF($I151="判定中",$L151,IF($I151="未完了",$L151,"")),"")</f>
        <v/>
      </c>
      <c r="Y151" s="96" t="str">
        <f>IF($D151=【設定】!$G$11,IF($I151="○",$L151,""),"")</f>
        <v/>
      </c>
      <c r="Z151" s="96" t="str">
        <f>IF($D151=【設定】!$G$11,IF($I151="判定中",$L151,IF($I151="未完了",$L151,"")),"")</f>
        <v/>
      </c>
    </row>
    <row r="152" spans="1:26" x14ac:dyDescent="0.2">
      <c r="A152" s="20">
        <f t="shared" si="44"/>
        <v>146</v>
      </c>
      <c r="B152" s="21" t="str">
        <f t="shared" si="42"/>
        <v/>
      </c>
      <c r="C152" s="63"/>
      <c r="D152" s="64"/>
      <c r="E152" s="65"/>
      <c r="F152" s="66"/>
      <c r="G152" s="67"/>
      <c r="H152" s="68"/>
      <c r="I152" s="69"/>
      <c r="J152" s="67"/>
      <c r="K152" s="62" t="str">
        <f>IF(I152="×",0,IF(H152="","",H152/(VLOOKUP(E152,【設定】!$C$6:$D$26,2,FALSE))))</f>
        <v/>
      </c>
      <c r="L152" s="94" t="str">
        <f>IF(I152="×",0,IF(H152="","",H152/(VLOOKUP(E152,【設定】!$C$6:$D$26,2,FALSE))*VLOOKUP(E152,【設定】!$C$6:$E$26,3,FALSE)))</f>
        <v/>
      </c>
      <c r="M152" s="96" t="str">
        <f t="shared" si="38"/>
        <v/>
      </c>
      <c r="N152" s="96" t="str">
        <f t="shared" si="39"/>
        <v/>
      </c>
      <c r="O152" s="96" t="str">
        <f t="shared" si="40"/>
        <v/>
      </c>
      <c r="P152" s="96" t="str">
        <f t="shared" si="41"/>
        <v/>
      </c>
      <c r="Q152" s="96" t="str">
        <f>IF($D152=【設定】!$G$7,IF($I152="○",$L152,""),"")</f>
        <v/>
      </c>
      <c r="R152" s="96" t="str">
        <f>IF($D152=【設定】!$G$7,IF($I152="判定中",$L152,IF($I152="未完了",$L152,"")),"")</f>
        <v/>
      </c>
      <c r="S152" s="96" t="str">
        <f>IF($D152=【設定】!$G$8,IF($I152="○",$L152,""),"")</f>
        <v/>
      </c>
      <c r="T152" s="96" t="str">
        <f>IF($D152=【設定】!$G$8,IF($I152="判定中",$L152,IF($I152="未完了",$L152,"")),"")</f>
        <v/>
      </c>
      <c r="U152" s="96" t="str">
        <f>IF($D152=【設定】!$G$9,IF($I152="○",$L152,""),"")</f>
        <v/>
      </c>
      <c r="V152" s="96" t="str">
        <f>IF($D152=【設定】!$G$9,IF($I152="判定中",$L152,IF($I152="未完了",$L152,"")),"")</f>
        <v/>
      </c>
      <c r="W152" s="96" t="str">
        <f>IF($D152=【設定】!$G$10,IF($I152="○",$L152,""),"")</f>
        <v/>
      </c>
      <c r="X152" s="96" t="str">
        <f>IF($D152=【設定】!$G$10,IF($I152="判定中",$L152,IF($I152="未完了",$L152,"")),"")</f>
        <v/>
      </c>
      <c r="Y152" s="96" t="str">
        <f>IF($D152=【設定】!$G$11,IF($I152="○",$L152,""),"")</f>
        <v/>
      </c>
      <c r="Z152" s="96" t="str">
        <f>IF($D152=【設定】!$G$11,IF($I152="判定中",$L152,IF($I152="未完了",$L152,"")),"")</f>
        <v/>
      </c>
    </row>
    <row r="153" spans="1:26" x14ac:dyDescent="0.2">
      <c r="A153" s="20">
        <f t="shared" si="44"/>
        <v>147</v>
      </c>
      <c r="B153" s="21" t="str">
        <f t="shared" si="42"/>
        <v/>
      </c>
      <c r="C153" s="63"/>
      <c r="D153" s="64"/>
      <c r="E153" s="65"/>
      <c r="F153" s="66"/>
      <c r="G153" s="67"/>
      <c r="H153" s="68"/>
      <c r="I153" s="69"/>
      <c r="J153" s="67"/>
      <c r="K153" s="62" t="str">
        <f>IF(I153="×",0,IF(H153="","",H153/(VLOOKUP(E153,【設定】!$C$6:$D$26,2,FALSE))))</f>
        <v/>
      </c>
      <c r="L153" s="94" t="str">
        <f>IF(I153="×",0,IF(H153="","",H153/(VLOOKUP(E153,【設定】!$C$6:$D$26,2,FALSE))*VLOOKUP(E153,【設定】!$C$6:$E$26,3,FALSE)))</f>
        <v/>
      </c>
      <c r="M153" s="96" t="str">
        <f t="shared" si="38"/>
        <v/>
      </c>
      <c r="N153" s="96" t="str">
        <f t="shared" si="39"/>
        <v/>
      </c>
      <c r="O153" s="96" t="str">
        <f t="shared" si="40"/>
        <v/>
      </c>
      <c r="P153" s="96" t="str">
        <f t="shared" si="41"/>
        <v/>
      </c>
      <c r="Q153" s="96" t="str">
        <f>IF($D153=【設定】!$G$7,IF($I153="○",$L153,""),"")</f>
        <v/>
      </c>
      <c r="R153" s="96" t="str">
        <f>IF($D153=【設定】!$G$7,IF($I153="判定中",$L153,IF($I153="未完了",$L153,"")),"")</f>
        <v/>
      </c>
      <c r="S153" s="96" t="str">
        <f>IF($D153=【設定】!$G$8,IF($I153="○",$L153,""),"")</f>
        <v/>
      </c>
      <c r="T153" s="96" t="str">
        <f>IF($D153=【設定】!$G$8,IF($I153="判定中",$L153,IF($I153="未完了",$L153,"")),"")</f>
        <v/>
      </c>
      <c r="U153" s="96" t="str">
        <f>IF($D153=【設定】!$G$9,IF($I153="○",$L153,""),"")</f>
        <v/>
      </c>
      <c r="V153" s="96" t="str">
        <f>IF($D153=【設定】!$G$9,IF($I153="判定中",$L153,IF($I153="未完了",$L153,"")),"")</f>
        <v/>
      </c>
      <c r="W153" s="96" t="str">
        <f>IF($D153=【設定】!$G$10,IF($I153="○",$L153,""),"")</f>
        <v/>
      </c>
      <c r="X153" s="96" t="str">
        <f>IF($D153=【設定】!$G$10,IF($I153="判定中",$L153,IF($I153="未完了",$L153,"")),"")</f>
        <v/>
      </c>
      <c r="Y153" s="96" t="str">
        <f>IF($D153=【設定】!$G$11,IF($I153="○",$L153,""),"")</f>
        <v/>
      </c>
      <c r="Z153" s="96" t="str">
        <f>IF($D153=【設定】!$G$11,IF($I153="判定中",$L153,IF($I153="未完了",$L153,"")),"")</f>
        <v/>
      </c>
    </row>
    <row r="154" spans="1:26" x14ac:dyDescent="0.2">
      <c r="A154" s="20">
        <f t="shared" si="44"/>
        <v>148</v>
      </c>
      <c r="B154" s="21" t="str">
        <f t="shared" si="42"/>
        <v/>
      </c>
      <c r="C154" s="63"/>
      <c r="D154" s="64"/>
      <c r="E154" s="65"/>
      <c r="F154" s="66"/>
      <c r="G154" s="67"/>
      <c r="H154" s="68"/>
      <c r="I154" s="69"/>
      <c r="J154" s="67"/>
      <c r="K154" s="62" t="str">
        <f>IF(I154="×",0,IF(H154="","",H154/(VLOOKUP(E154,【設定】!$C$6:$D$26,2,FALSE))))</f>
        <v/>
      </c>
      <c r="L154" s="94" t="str">
        <f>IF(I154="×",0,IF(H154="","",H154/(VLOOKUP(E154,【設定】!$C$6:$D$26,2,FALSE))*VLOOKUP(E154,【設定】!$C$6:$E$26,3,FALSE)))</f>
        <v/>
      </c>
      <c r="M154" s="96" t="str">
        <f t="shared" si="38"/>
        <v/>
      </c>
      <c r="N154" s="96" t="str">
        <f t="shared" si="39"/>
        <v/>
      </c>
      <c r="O154" s="96" t="str">
        <f t="shared" si="40"/>
        <v/>
      </c>
      <c r="P154" s="96" t="str">
        <f t="shared" si="41"/>
        <v/>
      </c>
      <c r="Q154" s="96" t="str">
        <f>IF($D154=【設定】!$G$7,IF($I154="○",$L154,""),"")</f>
        <v/>
      </c>
      <c r="R154" s="96" t="str">
        <f>IF($D154=【設定】!$G$7,IF($I154="判定中",$L154,IF($I154="未完了",$L154,"")),"")</f>
        <v/>
      </c>
      <c r="S154" s="96" t="str">
        <f>IF($D154=【設定】!$G$8,IF($I154="○",$L154,""),"")</f>
        <v/>
      </c>
      <c r="T154" s="96" t="str">
        <f>IF($D154=【設定】!$G$8,IF($I154="判定中",$L154,IF($I154="未完了",$L154,"")),"")</f>
        <v/>
      </c>
      <c r="U154" s="96" t="str">
        <f>IF($D154=【設定】!$G$9,IF($I154="○",$L154,""),"")</f>
        <v/>
      </c>
      <c r="V154" s="96" t="str">
        <f>IF($D154=【設定】!$G$9,IF($I154="判定中",$L154,IF($I154="未完了",$L154,"")),"")</f>
        <v/>
      </c>
      <c r="W154" s="96" t="str">
        <f>IF($D154=【設定】!$G$10,IF($I154="○",$L154,""),"")</f>
        <v/>
      </c>
      <c r="X154" s="96" t="str">
        <f>IF($D154=【設定】!$G$10,IF($I154="判定中",$L154,IF($I154="未完了",$L154,"")),"")</f>
        <v/>
      </c>
      <c r="Y154" s="96" t="str">
        <f>IF($D154=【設定】!$G$11,IF($I154="○",$L154,""),"")</f>
        <v/>
      </c>
      <c r="Z154" s="96" t="str">
        <f>IF($D154=【設定】!$G$11,IF($I154="判定中",$L154,IF($I154="未完了",$L154,"")),"")</f>
        <v/>
      </c>
    </row>
    <row r="155" spans="1:26" x14ac:dyDescent="0.2">
      <c r="A155" s="20">
        <f t="shared" si="44"/>
        <v>149</v>
      </c>
      <c r="B155" s="21" t="str">
        <f t="shared" si="42"/>
        <v/>
      </c>
      <c r="C155" s="63"/>
      <c r="D155" s="64"/>
      <c r="E155" s="65"/>
      <c r="F155" s="66"/>
      <c r="G155" s="67"/>
      <c r="H155" s="68"/>
      <c r="I155" s="69"/>
      <c r="J155" s="67"/>
      <c r="K155" s="62" t="str">
        <f>IF(I155="×",0,IF(H155="","",H155/(VLOOKUP(E155,【設定】!$C$6:$D$26,2,FALSE))))</f>
        <v/>
      </c>
      <c r="L155" s="94" t="str">
        <f>IF(I155="×",0,IF(H155="","",H155/(VLOOKUP(E155,【設定】!$C$6:$D$26,2,FALSE))*VLOOKUP(E155,【設定】!$C$6:$E$26,3,FALSE)))</f>
        <v/>
      </c>
      <c r="M155" s="96" t="str">
        <f t="shared" si="38"/>
        <v/>
      </c>
      <c r="N155" s="96" t="str">
        <f t="shared" si="39"/>
        <v/>
      </c>
      <c r="O155" s="96" t="str">
        <f t="shared" si="40"/>
        <v/>
      </c>
      <c r="P155" s="96" t="str">
        <f t="shared" si="41"/>
        <v/>
      </c>
      <c r="Q155" s="96" t="str">
        <f>IF($D155=【設定】!$G$7,IF($I155="○",$L155,""),"")</f>
        <v/>
      </c>
      <c r="R155" s="96" t="str">
        <f>IF($D155=【設定】!$G$7,IF($I155="判定中",$L155,IF($I155="未完了",$L155,"")),"")</f>
        <v/>
      </c>
      <c r="S155" s="96" t="str">
        <f>IF($D155=【設定】!$G$8,IF($I155="○",$L155,""),"")</f>
        <v/>
      </c>
      <c r="T155" s="96" t="str">
        <f>IF($D155=【設定】!$G$8,IF($I155="判定中",$L155,IF($I155="未完了",$L155,"")),"")</f>
        <v/>
      </c>
      <c r="U155" s="96" t="str">
        <f>IF($D155=【設定】!$G$9,IF($I155="○",$L155,""),"")</f>
        <v/>
      </c>
      <c r="V155" s="96" t="str">
        <f>IF($D155=【設定】!$G$9,IF($I155="判定中",$L155,IF($I155="未完了",$L155,"")),"")</f>
        <v/>
      </c>
      <c r="W155" s="96" t="str">
        <f>IF($D155=【設定】!$G$10,IF($I155="○",$L155,""),"")</f>
        <v/>
      </c>
      <c r="X155" s="96" t="str">
        <f>IF($D155=【設定】!$G$10,IF($I155="判定中",$L155,IF($I155="未完了",$L155,"")),"")</f>
        <v/>
      </c>
      <c r="Y155" s="96" t="str">
        <f>IF($D155=【設定】!$G$11,IF($I155="○",$L155,""),"")</f>
        <v/>
      </c>
      <c r="Z155" s="96" t="str">
        <f>IF($D155=【設定】!$G$11,IF($I155="判定中",$L155,IF($I155="未完了",$L155,"")),"")</f>
        <v/>
      </c>
    </row>
    <row r="156" spans="1:26" x14ac:dyDescent="0.2">
      <c r="A156" s="20">
        <f t="shared" si="44"/>
        <v>150</v>
      </c>
      <c r="B156" s="21" t="str">
        <f t="shared" si="42"/>
        <v/>
      </c>
      <c r="C156" s="63"/>
      <c r="D156" s="64"/>
      <c r="E156" s="65"/>
      <c r="F156" s="66"/>
      <c r="G156" s="67"/>
      <c r="H156" s="68"/>
      <c r="I156" s="69"/>
      <c r="J156" s="67"/>
      <c r="K156" s="62" t="str">
        <f>IF(I156="×",0,IF(H156="","",H156/(VLOOKUP(E156,【設定】!$C$6:$D$26,2,FALSE))))</f>
        <v/>
      </c>
      <c r="L156" s="94" t="str">
        <f>IF(I156="×",0,IF(H156="","",H156/(VLOOKUP(E156,【設定】!$C$6:$D$26,2,FALSE))*VLOOKUP(E156,【設定】!$C$6:$E$26,3,FALSE)))</f>
        <v/>
      </c>
      <c r="M156" s="96" t="str">
        <f t="shared" si="38"/>
        <v/>
      </c>
      <c r="N156" s="96" t="str">
        <f t="shared" si="39"/>
        <v/>
      </c>
      <c r="O156" s="96" t="str">
        <f t="shared" si="40"/>
        <v/>
      </c>
      <c r="P156" s="96" t="str">
        <f t="shared" si="41"/>
        <v/>
      </c>
      <c r="Q156" s="96" t="str">
        <f>IF($D156=【設定】!$G$7,IF($I156="○",$L156,""),"")</f>
        <v/>
      </c>
      <c r="R156" s="96" t="str">
        <f>IF($D156=【設定】!$G$7,IF($I156="判定中",$L156,IF($I156="未完了",$L156,"")),"")</f>
        <v/>
      </c>
      <c r="S156" s="96" t="str">
        <f>IF($D156=【設定】!$G$8,IF($I156="○",$L156,""),"")</f>
        <v/>
      </c>
      <c r="T156" s="96" t="str">
        <f>IF($D156=【設定】!$G$8,IF($I156="判定中",$L156,IF($I156="未完了",$L156,"")),"")</f>
        <v/>
      </c>
      <c r="U156" s="96" t="str">
        <f>IF($D156=【設定】!$G$9,IF($I156="○",$L156,""),"")</f>
        <v/>
      </c>
      <c r="V156" s="96" t="str">
        <f>IF($D156=【設定】!$G$9,IF($I156="判定中",$L156,IF($I156="未完了",$L156,"")),"")</f>
        <v/>
      </c>
      <c r="W156" s="96" t="str">
        <f>IF($D156=【設定】!$G$10,IF($I156="○",$L156,""),"")</f>
        <v/>
      </c>
      <c r="X156" s="96" t="str">
        <f>IF($D156=【設定】!$G$10,IF($I156="判定中",$L156,IF($I156="未完了",$L156,"")),"")</f>
        <v/>
      </c>
      <c r="Y156" s="96" t="str">
        <f>IF($D156=【設定】!$G$11,IF($I156="○",$L156,""),"")</f>
        <v/>
      </c>
      <c r="Z156" s="96" t="str">
        <f>IF($D156=【設定】!$G$11,IF($I156="判定中",$L156,IF($I156="未完了",$L156,"")),"")</f>
        <v/>
      </c>
    </row>
    <row r="157" spans="1:26" x14ac:dyDescent="0.2">
      <c r="A157" s="20">
        <f t="shared" si="44"/>
        <v>151</v>
      </c>
      <c r="B157" s="21" t="str">
        <f t="shared" si="42"/>
        <v/>
      </c>
      <c r="C157" s="63"/>
      <c r="D157" s="64"/>
      <c r="E157" s="65"/>
      <c r="F157" s="66"/>
      <c r="G157" s="67"/>
      <c r="H157" s="68"/>
      <c r="I157" s="69"/>
      <c r="J157" s="67"/>
      <c r="K157" s="62" t="str">
        <f>IF(I157="×",0,IF(H157="","",H157/(VLOOKUP(E157,【設定】!$C$6:$D$26,2,FALSE))))</f>
        <v/>
      </c>
      <c r="L157" s="94" t="str">
        <f>IF(I157="×",0,IF(H157="","",H157/(VLOOKUP(E157,【設定】!$C$6:$D$26,2,FALSE))*VLOOKUP(E157,【設定】!$C$6:$E$26,3,FALSE)))</f>
        <v/>
      </c>
      <c r="M157" s="96" t="str">
        <f t="shared" si="38"/>
        <v/>
      </c>
      <c r="N157" s="96" t="str">
        <f t="shared" si="39"/>
        <v/>
      </c>
      <c r="O157" s="96" t="str">
        <f t="shared" si="40"/>
        <v/>
      </c>
      <c r="P157" s="96" t="str">
        <f t="shared" si="41"/>
        <v/>
      </c>
      <c r="Q157" s="96" t="str">
        <f>IF($D157=【設定】!$G$7,IF($I157="○",$L157,""),"")</f>
        <v/>
      </c>
      <c r="R157" s="96" t="str">
        <f>IF($D157=【設定】!$G$7,IF($I157="判定中",$L157,IF($I157="未完了",$L157,"")),"")</f>
        <v/>
      </c>
      <c r="S157" s="96" t="str">
        <f>IF($D157=【設定】!$G$8,IF($I157="○",$L157,""),"")</f>
        <v/>
      </c>
      <c r="T157" s="96" t="str">
        <f>IF($D157=【設定】!$G$8,IF($I157="判定中",$L157,IF($I157="未完了",$L157,"")),"")</f>
        <v/>
      </c>
      <c r="U157" s="96" t="str">
        <f>IF($D157=【設定】!$G$9,IF($I157="○",$L157,""),"")</f>
        <v/>
      </c>
      <c r="V157" s="96" t="str">
        <f>IF($D157=【設定】!$G$9,IF($I157="判定中",$L157,IF($I157="未完了",$L157,"")),"")</f>
        <v/>
      </c>
      <c r="W157" s="96" t="str">
        <f>IF($D157=【設定】!$G$10,IF($I157="○",$L157,""),"")</f>
        <v/>
      </c>
      <c r="X157" s="96" t="str">
        <f>IF($D157=【設定】!$G$10,IF($I157="判定中",$L157,IF($I157="未完了",$L157,"")),"")</f>
        <v/>
      </c>
      <c r="Y157" s="96" t="str">
        <f>IF($D157=【設定】!$G$11,IF($I157="○",$L157,""),"")</f>
        <v/>
      </c>
      <c r="Z157" s="96" t="str">
        <f>IF($D157=【設定】!$G$11,IF($I157="判定中",$L157,IF($I157="未完了",$L157,"")),"")</f>
        <v/>
      </c>
    </row>
    <row r="158" spans="1:26" x14ac:dyDescent="0.2">
      <c r="A158" s="20">
        <f t="shared" si="44"/>
        <v>152</v>
      </c>
      <c r="B158" s="21" t="str">
        <f t="shared" si="42"/>
        <v/>
      </c>
      <c r="C158" s="63"/>
      <c r="D158" s="64"/>
      <c r="E158" s="65"/>
      <c r="F158" s="66"/>
      <c r="G158" s="67"/>
      <c r="H158" s="68"/>
      <c r="I158" s="69"/>
      <c r="J158" s="67"/>
      <c r="K158" s="62" t="str">
        <f>IF(I158="×",0,IF(H158="","",H158/(VLOOKUP(E158,【設定】!$C$6:$D$26,2,FALSE))))</f>
        <v/>
      </c>
      <c r="L158" s="94" t="str">
        <f>IF(I158="×",0,IF(H158="","",H158/(VLOOKUP(E158,【設定】!$C$6:$D$26,2,FALSE))*VLOOKUP(E158,【設定】!$C$6:$E$26,3,FALSE)))</f>
        <v/>
      </c>
      <c r="M158" s="96" t="str">
        <f t="shared" si="38"/>
        <v/>
      </c>
      <c r="N158" s="96" t="str">
        <f t="shared" si="39"/>
        <v/>
      </c>
      <c r="O158" s="96" t="str">
        <f t="shared" si="40"/>
        <v/>
      </c>
      <c r="P158" s="96" t="str">
        <f t="shared" si="41"/>
        <v/>
      </c>
      <c r="Q158" s="96" t="str">
        <f>IF($D158=【設定】!$G$7,IF($I158="○",$L158,""),"")</f>
        <v/>
      </c>
      <c r="R158" s="96" t="str">
        <f>IF($D158=【設定】!$G$7,IF($I158="判定中",$L158,IF($I158="未完了",$L158,"")),"")</f>
        <v/>
      </c>
      <c r="S158" s="96" t="str">
        <f>IF($D158=【設定】!$G$8,IF($I158="○",$L158,""),"")</f>
        <v/>
      </c>
      <c r="T158" s="96" t="str">
        <f>IF($D158=【設定】!$G$8,IF($I158="判定中",$L158,IF($I158="未完了",$L158,"")),"")</f>
        <v/>
      </c>
      <c r="U158" s="96" t="str">
        <f>IF($D158=【設定】!$G$9,IF($I158="○",$L158,""),"")</f>
        <v/>
      </c>
      <c r="V158" s="96" t="str">
        <f>IF($D158=【設定】!$G$9,IF($I158="判定中",$L158,IF($I158="未完了",$L158,"")),"")</f>
        <v/>
      </c>
      <c r="W158" s="96" t="str">
        <f>IF($D158=【設定】!$G$10,IF($I158="○",$L158,""),"")</f>
        <v/>
      </c>
      <c r="X158" s="96" t="str">
        <f>IF($D158=【設定】!$G$10,IF($I158="判定中",$L158,IF($I158="未完了",$L158,"")),"")</f>
        <v/>
      </c>
      <c r="Y158" s="96" t="str">
        <f>IF($D158=【設定】!$G$11,IF($I158="○",$L158,""),"")</f>
        <v/>
      </c>
      <c r="Z158" s="96" t="str">
        <f>IF($D158=【設定】!$G$11,IF($I158="判定中",$L158,IF($I158="未完了",$L158,"")),"")</f>
        <v/>
      </c>
    </row>
    <row r="159" spans="1:26" x14ac:dyDescent="0.2">
      <c r="A159" s="20">
        <f t="shared" si="44"/>
        <v>153</v>
      </c>
      <c r="B159" s="21" t="str">
        <f t="shared" si="42"/>
        <v/>
      </c>
      <c r="C159" s="63"/>
      <c r="D159" s="64"/>
      <c r="E159" s="65"/>
      <c r="F159" s="66"/>
      <c r="G159" s="67"/>
      <c r="H159" s="68"/>
      <c r="I159" s="69"/>
      <c r="J159" s="67"/>
      <c r="K159" s="62" t="str">
        <f>IF(I159="×",0,IF(H159="","",H159/(VLOOKUP(E159,【設定】!$C$6:$D$26,2,FALSE))))</f>
        <v/>
      </c>
      <c r="L159" s="94" t="str">
        <f>IF(I159="×",0,IF(H159="","",H159/(VLOOKUP(E159,【設定】!$C$6:$D$26,2,FALSE))*VLOOKUP(E159,【設定】!$C$6:$E$26,3,FALSE)))</f>
        <v/>
      </c>
      <c r="M159" s="96" t="str">
        <f t="shared" si="38"/>
        <v/>
      </c>
      <c r="N159" s="96" t="str">
        <f t="shared" si="39"/>
        <v/>
      </c>
      <c r="O159" s="96" t="str">
        <f t="shared" si="40"/>
        <v/>
      </c>
      <c r="P159" s="96" t="str">
        <f t="shared" si="41"/>
        <v/>
      </c>
      <c r="Q159" s="96" t="str">
        <f>IF($D159=【設定】!$G$7,IF($I159="○",$L159,""),"")</f>
        <v/>
      </c>
      <c r="R159" s="96" t="str">
        <f>IF($D159=【設定】!$G$7,IF($I159="判定中",$L159,IF($I159="未完了",$L159,"")),"")</f>
        <v/>
      </c>
      <c r="S159" s="96" t="str">
        <f>IF($D159=【設定】!$G$8,IF($I159="○",$L159,""),"")</f>
        <v/>
      </c>
      <c r="T159" s="96" t="str">
        <f>IF($D159=【設定】!$G$8,IF($I159="判定中",$L159,IF($I159="未完了",$L159,"")),"")</f>
        <v/>
      </c>
      <c r="U159" s="96" t="str">
        <f>IF($D159=【設定】!$G$9,IF($I159="○",$L159,""),"")</f>
        <v/>
      </c>
      <c r="V159" s="96" t="str">
        <f>IF($D159=【設定】!$G$9,IF($I159="判定中",$L159,IF($I159="未完了",$L159,"")),"")</f>
        <v/>
      </c>
      <c r="W159" s="96" t="str">
        <f>IF($D159=【設定】!$G$10,IF($I159="○",$L159,""),"")</f>
        <v/>
      </c>
      <c r="X159" s="96" t="str">
        <f>IF($D159=【設定】!$G$10,IF($I159="判定中",$L159,IF($I159="未完了",$L159,"")),"")</f>
        <v/>
      </c>
      <c r="Y159" s="96" t="str">
        <f>IF($D159=【設定】!$G$11,IF($I159="○",$L159,""),"")</f>
        <v/>
      </c>
      <c r="Z159" s="96" t="str">
        <f>IF($D159=【設定】!$G$11,IF($I159="判定中",$L159,IF($I159="未完了",$L159,"")),"")</f>
        <v/>
      </c>
    </row>
    <row r="160" spans="1:26" x14ac:dyDescent="0.2">
      <c r="A160" s="20">
        <f t="shared" si="44"/>
        <v>154</v>
      </c>
      <c r="B160" s="21" t="str">
        <f t="shared" si="42"/>
        <v/>
      </c>
      <c r="C160" s="63"/>
      <c r="D160" s="64"/>
      <c r="E160" s="65"/>
      <c r="F160" s="66"/>
      <c r="G160" s="67"/>
      <c r="H160" s="68"/>
      <c r="I160" s="69"/>
      <c r="J160" s="67"/>
      <c r="K160" s="62" t="str">
        <f>IF(I160="×",0,IF(H160="","",H160/(VLOOKUP(E160,【設定】!$C$6:$D$26,2,FALSE))))</f>
        <v/>
      </c>
      <c r="L160" s="94" t="str">
        <f>IF(I160="×",0,IF(H160="","",H160/(VLOOKUP(E160,【設定】!$C$6:$D$26,2,FALSE))*VLOOKUP(E160,【設定】!$C$6:$E$26,3,FALSE)))</f>
        <v/>
      </c>
      <c r="M160" s="96" t="str">
        <f t="shared" si="38"/>
        <v/>
      </c>
      <c r="N160" s="96" t="str">
        <f t="shared" si="39"/>
        <v/>
      </c>
      <c r="O160" s="96" t="str">
        <f t="shared" si="40"/>
        <v/>
      </c>
      <c r="P160" s="96" t="str">
        <f t="shared" si="41"/>
        <v/>
      </c>
      <c r="Q160" s="96" t="str">
        <f>IF($D160=【設定】!$G$7,IF($I160="○",$L160,""),"")</f>
        <v/>
      </c>
      <c r="R160" s="96" t="str">
        <f>IF($D160=【設定】!$G$7,IF($I160="判定中",$L160,IF($I160="未完了",$L160,"")),"")</f>
        <v/>
      </c>
      <c r="S160" s="96" t="str">
        <f>IF($D160=【設定】!$G$8,IF($I160="○",$L160,""),"")</f>
        <v/>
      </c>
      <c r="T160" s="96" t="str">
        <f>IF($D160=【設定】!$G$8,IF($I160="判定中",$L160,IF($I160="未完了",$L160,"")),"")</f>
        <v/>
      </c>
      <c r="U160" s="96" t="str">
        <f>IF($D160=【設定】!$G$9,IF($I160="○",$L160,""),"")</f>
        <v/>
      </c>
      <c r="V160" s="96" t="str">
        <f>IF($D160=【設定】!$G$9,IF($I160="判定中",$L160,IF($I160="未完了",$L160,"")),"")</f>
        <v/>
      </c>
      <c r="W160" s="96" t="str">
        <f>IF($D160=【設定】!$G$10,IF($I160="○",$L160,""),"")</f>
        <v/>
      </c>
      <c r="X160" s="96" t="str">
        <f>IF($D160=【設定】!$G$10,IF($I160="判定中",$L160,IF($I160="未完了",$L160,"")),"")</f>
        <v/>
      </c>
      <c r="Y160" s="96" t="str">
        <f>IF($D160=【設定】!$G$11,IF($I160="○",$L160,""),"")</f>
        <v/>
      </c>
      <c r="Z160" s="96" t="str">
        <f>IF($D160=【設定】!$G$11,IF($I160="判定中",$L160,IF($I160="未完了",$L160,"")),"")</f>
        <v/>
      </c>
    </row>
    <row r="161" spans="1:26" x14ac:dyDescent="0.2">
      <c r="A161" s="20">
        <f t="shared" si="44"/>
        <v>155</v>
      </c>
      <c r="B161" s="21" t="str">
        <f t="shared" si="42"/>
        <v/>
      </c>
      <c r="C161" s="63"/>
      <c r="D161" s="64"/>
      <c r="E161" s="65"/>
      <c r="F161" s="66"/>
      <c r="G161" s="67"/>
      <c r="H161" s="68"/>
      <c r="I161" s="69"/>
      <c r="J161" s="67"/>
      <c r="K161" s="62" t="str">
        <f>IF(I161="×",0,IF(H161="","",H161/(VLOOKUP(E161,【設定】!$C$6:$D$26,2,FALSE))))</f>
        <v/>
      </c>
      <c r="L161" s="94" t="str">
        <f>IF(I161="×",0,IF(H161="","",H161/(VLOOKUP(E161,【設定】!$C$6:$D$26,2,FALSE))*VLOOKUP(E161,【設定】!$C$6:$E$26,3,FALSE)))</f>
        <v/>
      </c>
      <c r="M161" s="96" t="str">
        <f t="shared" si="38"/>
        <v/>
      </c>
      <c r="N161" s="96" t="str">
        <f t="shared" si="39"/>
        <v/>
      </c>
      <c r="O161" s="96" t="str">
        <f t="shared" si="40"/>
        <v/>
      </c>
      <c r="P161" s="96" t="str">
        <f t="shared" si="41"/>
        <v/>
      </c>
      <c r="Q161" s="96" t="str">
        <f>IF($D161=【設定】!$G$7,IF($I161="○",$L161,""),"")</f>
        <v/>
      </c>
      <c r="R161" s="96" t="str">
        <f>IF($D161=【設定】!$G$7,IF($I161="判定中",$L161,IF($I161="未完了",$L161,"")),"")</f>
        <v/>
      </c>
      <c r="S161" s="96" t="str">
        <f>IF($D161=【設定】!$G$8,IF($I161="○",$L161,""),"")</f>
        <v/>
      </c>
      <c r="T161" s="96" t="str">
        <f>IF($D161=【設定】!$G$8,IF($I161="判定中",$L161,IF($I161="未完了",$L161,"")),"")</f>
        <v/>
      </c>
      <c r="U161" s="96" t="str">
        <f>IF($D161=【設定】!$G$9,IF($I161="○",$L161,""),"")</f>
        <v/>
      </c>
      <c r="V161" s="96" t="str">
        <f>IF($D161=【設定】!$G$9,IF($I161="判定中",$L161,IF($I161="未完了",$L161,"")),"")</f>
        <v/>
      </c>
      <c r="W161" s="96" t="str">
        <f>IF($D161=【設定】!$G$10,IF($I161="○",$L161,""),"")</f>
        <v/>
      </c>
      <c r="X161" s="96" t="str">
        <f>IF($D161=【設定】!$G$10,IF($I161="判定中",$L161,IF($I161="未完了",$L161,"")),"")</f>
        <v/>
      </c>
      <c r="Y161" s="96" t="str">
        <f>IF($D161=【設定】!$G$11,IF($I161="○",$L161,""),"")</f>
        <v/>
      </c>
      <c r="Z161" s="96" t="str">
        <f>IF($D161=【設定】!$G$11,IF($I161="判定中",$L161,IF($I161="未完了",$L161,"")),"")</f>
        <v/>
      </c>
    </row>
    <row r="162" spans="1:26" x14ac:dyDescent="0.2">
      <c r="A162" s="20">
        <f t="shared" si="44"/>
        <v>156</v>
      </c>
      <c r="B162" s="21" t="str">
        <f t="shared" si="42"/>
        <v/>
      </c>
      <c r="C162" s="63"/>
      <c r="D162" s="64"/>
      <c r="E162" s="65"/>
      <c r="F162" s="66"/>
      <c r="G162" s="67"/>
      <c r="H162" s="68"/>
      <c r="I162" s="69"/>
      <c r="J162" s="67"/>
      <c r="K162" s="62" t="str">
        <f>IF(I162="×",0,IF(H162="","",H162/(VLOOKUP(E162,【設定】!$C$6:$D$26,2,FALSE))))</f>
        <v/>
      </c>
      <c r="L162" s="94" t="str">
        <f>IF(I162="×",0,IF(H162="","",H162/(VLOOKUP(E162,【設定】!$C$6:$D$26,2,FALSE))*VLOOKUP(E162,【設定】!$C$6:$E$26,3,FALSE)))</f>
        <v/>
      </c>
      <c r="M162" s="96" t="str">
        <f t="shared" si="38"/>
        <v/>
      </c>
      <c r="N162" s="96" t="str">
        <f t="shared" si="39"/>
        <v/>
      </c>
      <c r="O162" s="96" t="str">
        <f t="shared" si="40"/>
        <v/>
      </c>
      <c r="P162" s="96" t="str">
        <f t="shared" si="41"/>
        <v/>
      </c>
      <c r="Q162" s="96" t="str">
        <f>IF($D162=【設定】!$G$7,IF($I162="○",$L162,""),"")</f>
        <v/>
      </c>
      <c r="R162" s="96" t="str">
        <f>IF($D162=【設定】!$G$7,IF($I162="判定中",$L162,IF($I162="未完了",$L162,"")),"")</f>
        <v/>
      </c>
      <c r="S162" s="96" t="str">
        <f>IF($D162=【設定】!$G$8,IF($I162="○",$L162,""),"")</f>
        <v/>
      </c>
      <c r="T162" s="96" t="str">
        <f>IF($D162=【設定】!$G$8,IF($I162="判定中",$L162,IF($I162="未完了",$L162,"")),"")</f>
        <v/>
      </c>
      <c r="U162" s="96" t="str">
        <f>IF($D162=【設定】!$G$9,IF($I162="○",$L162,""),"")</f>
        <v/>
      </c>
      <c r="V162" s="96" t="str">
        <f>IF($D162=【設定】!$G$9,IF($I162="判定中",$L162,IF($I162="未完了",$L162,"")),"")</f>
        <v/>
      </c>
      <c r="W162" s="96" t="str">
        <f>IF($D162=【設定】!$G$10,IF($I162="○",$L162,""),"")</f>
        <v/>
      </c>
      <c r="X162" s="96" t="str">
        <f>IF($D162=【設定】!$G$10,IF($I162="判定中",$L162,IF($I162="未完了",$L162,"")),"")</f>
        <v/>
      </c>
      <c r="Y162" s="96" t="str">
        <f>IF($D162=【設定】!$G$11,IF($I162="○",$L162,""),"")</f>
        <v/>
      </c>
      <c r="Z162" s="96" t="str">
        <f>IF($D162=【設定】!$G$11,IF($I162="判定中",$L162,IF($I162="未完了",$L162,"")),"")</f>
        <v/>
      </c>
    </row>
    <row r="163" spans="1:26" x14ac:dyDescent="0.2">
      <c r="A163" s="20">
        <f t="shared" si="44"/>
        <v>157</v>
      </c>
      <c r="B163" s="21" t="str">
        <f t="shared" si="42"/>
        <v/>
      </c>
      <c r="C163" s="63"/>
      <c r="D163" s="64"/>
      <c r="E163" s="65"/>
      <c r="F163" s="66"/>
      <c r="G163" s="67"/>
      <c r="H163" s="68"/>
      <c r="I163" s="69"/>
      <c r="J163" s="67"/>
      <c r="K163" s="62" t="str">
        <f>IF(I163="×",0,IF(H163="","",H163/(VLOOKUP(E163,【設定】!$C$6:$D$26,2,FALSE))))</f>
        <v/>
      </c>
      <c r="L163" s="94" t="str">
        <f>IF(I163="×",0,IF(H163="","",H163/(VLOOKUP(E163,【設定】!$C$6:$D$26,2,FALSE))*VLOOKUP(E163,【設定】!$C$6:$E$26,3,FALSE)))</f>
        <v/>
      </c>
      <c r="M163" s="96" t="str">
        <f t="shared" si="38"/>
        <v/>
      </c>
      <c r="N163" s="96" t="str">
        <f t="shared" si="39"/>
        <v/>
      </c>
      <c r="O163" s="96" t="str">
        <f t="shared" si="40"/>
        <v/>
      </c>
      <c r="P163" s="96" t="str">
        <f t="shared" si="41"/>
        <v/>
      </c>
      <c r="Q163" s="96" t="str">
        <f>IF($D163=【設定】!$G$7,IF($I163="○",$L163,""),"")</f>
        <v/>
      </c>
      <c r="R163" s="96" t="str">
        <f>IF($D163=【設定】!$G$7,IF($I163="判定中",$L163,IF($I163="未完了",$L163,"")),"")</f>
        <v/>
      </c>
      <c r="S163" s="96" t="str">
        <f>IF($D163=【設定】!$G$8,IF($I163="○",$L163,""),"")</f>
        <v/>
      </c>
      <c r="T163" s="96" t="str">
        <f>IF($D163=【設定】!$G$8,IF($I163="判定中",$L163,IF($I163="未完了",$L163,"")),"")</f>
        <v/>
      </c>
      <c r="U163" s="96" t="str">
        <f>IF($D163=【設定】!$G$9,IF($I163="○",$L163,""),"")</f>
        <v/>
      </c>
      <c r="V163" s="96" t="str">
        <f>IF($D163=【設定】!$G$9,IF($I163="判定中",$L163,IF($I163="未完了",$L163,"")),"")</f>
        <v/>
      </c>
      <c r="W163" s="96" t="str">
        <f>IF($D163=【設定】!$G$10,IF($I163="○",$L163,""),"")</f>
        <v/>
      </c>
      <c r="X163" s="96" t="str">
        <f>IF($D163=【設定】!$G$10,IF($I163="判定中",$L163,IF($I163="未完了",$L163,"")),"")</f>
        <v/>
      </c>
      <c r="Y163" s="96" t="str">
        <f>IF($D163=【設定】!$G$11,IF($I163="○",$L163,""),"")</f>
        <v/>
      </c>
      <c r="Z163" s="96" t="str">
        <f>IF($D163=【設定】!$G$11,IF($I163="判定中",$L163,IF($I163="未完了",$L163,"")),"")</f>
        <v/>
      </c>
    </row>
    <row r="164" spans="1:26" x14ac:dyDescent="0.2">
      <c r="A164" s="20">
        <f t="shared" si="44"/>
        <v>158</v>
      </c>
      <c r="B164" s="21" t="str">
        <f t="shared" si="42"/>
        <v/>
      </c>
      <c r="C164" s="63"/>
      <c r="D164" s="64"/>
      <c r="E164" s="65"/>
      <c r="F164" s="66"/>
      <c r="G164" s="67"/>
      <c r="H164" s="68"/>
      <c r="I164" s="69"/>
      <c r="J164" s="67"/>
      <c r="K164" s="62" t="str">
        <f>IF(I164="×",0,IF(H164="","",H164/(VLOOKUP(E164,【設定】!$C$6:$D$26,2,FALSE))))</f>
        <v/>
      </c>
      <c r="L164" s="94" t="str">
        <f>IF(I164="×",0,IF(H164="","",H164/(VLOOKUP(E164,【設定】!$C$6:$D$26,2,FALSE))*VLOOKUP(E164,【設定】!$C$6:$E$26,3,FALSE)))</f>
        <v/>
      </c>
      <c r="M164" s="96" t="str">
        <f t="shared" si="38"/>
        <v/>
      </c>
      <c r="N164" s="96" t="str">
        <f t="shared" si="39"/>
        <v/>
      </c>
      <c r="O164" s="96" t="str">
        <f t="shared" si="40"/>
        <v/>
      </c>
      <c r="P164" s="96" t="str">
        <f t="shared" si="41"/>
        <v/>
      </c>
      <c r="Q164" s="96" t="str">
        <f>IF($D164=【設定】!$G$7,IF($I164="○",$L164,""),"")</f>
        <v/>
      </c>
      <c r="R164" s="96" t="str">
        <f>IF($D164=【設定】!$G$7,IF($I164="判定中",$L164,IF($I164="未完了",$L164,"")),"")</f>
        <v/>
      </c>
      <c r="S164" s="96" t="str">
        <f>IF($D164=【設定】!$G$8,IF($I164="○",$L164,""),"")</f>
        <v/>
      </c>
      <c r="T164" s="96" t="str">
        <f>IF($D164=【設定】!$G$8,IF($I164="判定中",$L164,IF($I164="未完了",$L164,"")),"")</f>
        <v/>
      </c>
      <c r="U164" s="96" t="str">
        <f>IF($D164=【設定】!$G$9,IF($I164="○",$L164,""),"")</f>
        <v/>
      </c>
      <c r="V164" s="96" t="str">
        <f>IF($D164=【設定】!$G$9,IF($I164="判定中",$L164,IF($I164="未完了",$L164,"")),"")</f>
        <v/>
      </c>
      <c r="W164" s="96" t="str">
        <f>IF($D164=【設定】!$G$10,IF($I164="○",$L164,""),"")</f>
        <v/>
      </c>
      <c r="X164" s="96" t="str">
        <f>IF($D164=【設定】!$G$10,IF($I164="判定中",$L164,IF($I164="未完了",$L164,"")),"")</f>
        <v/>
      </c>
      <c r="Y164" s="96" t="str">
        <f>IF($D164=【設定】!$G$11,IF($I164="○",$L164,""),"")</f>
        <v/>
      </c>
      <c r="Z164" s="96" t="str">
        <f>IF($D164=【設定】!$G$11,IF($I164="判定中",$L164,IF($I164="未完了",$L164,"")),"")</f>
        <v/>
      </c>
    </row>
    <row r="165" spans="1:26" x14ac:dyDescent="0.2">
      <c r="A165" s="20">
        <f t="shared" si="44"/>
        <v>159</v>
      </c>
      <c r="B165" s="21" t="str">
        <f t="shared" si="42"/>
        <v/>
      </c>
      <c r="C165" s="63"/>
      <c r="D165" s="64"/>
      <c r="E165" s="65"/>
      <c r="F165" s="66"/>
      <c r="G165" s="67"/>
      <c r="H165" s="68"/>
      <c r="I165" s="69"/>
      <c r="J165" s="67"/>
      <c r="K165" s="62" t="str">
        <f>IF(I165="×",0,IF(H165="","",H165/(VLOOKUP(E165,【設定】!$C$6:$D$26,2,FALSE))))</f>
        <v/>
      </c>
      <c r="L165" s="94" t="str">
        <f>IF(I165="×",0,IF(H165="","",H165/(VLOOKUP(E165,【設定】!$C$6:$D$26,2,FALSE))*VLOOKUP(E165,【設定】!$C$6:$E$26,3,FALSE)))</f>
        <v/>
      </c>
      <c r="M165" s="96" t="str">
        <f t="shared" si="38"/>
        <v/>
      </c>
      <c r="N165" s="96" t="str">
        <f t="shared" si="39"/>
        <v/>
      </c>
      <c r="O165" s="96" t="str">
        <f t="shared" si="40"/>
        <v/>
      </c>
      <c r="P165" s="96" t="str">
        <f t="shared" si="41"/>
        <v/>
      </c>
      <c r="Q165" s="96" t="str">
        <f>IF($D165=【設定】!$G$7,IF($I165="○",$L165,""),"")</f>
        <v/>
      </c>
      <c r="R165" s="96" t="str">
        <f>IF($D165=【設定】!$G$7,IF($I165="判定中",$L165,IF($I165="未完了",$L165,"")),"")</f>
        <v/>
      </c>
      <c r="S165" s="96" t="str">
        <f>IF($D165=【設定】!$G$8,IF($I165="○",$L165,""),"")</f>
        <v/>
      </c>
      <c r="T165" s="96" t="str">
        <f>IF($D165=【設定】!$G$8,IF($I165="判定中",$L165,IF($I165="未完了",$L165,"")),"")</f>
        <v/>
      </c>
      <c r="U165" s="96" t="str">
        <f>IF($D165=【設定】!$G$9,IF($I165="○",$L165,""),"")</f>
        <v/>
      </c>
      <c r="V165" s="96" t="str">
        <f>IF($D165=【設定】!$G$9,IF($I165="判定中",$L165,IF($I165="未完了",$L165,"")),"")</f>
        <v/>
      </c>
      <c r="W165" s="96" t="str">
        <f>IF($D165=【設定】!$G$10,IF($I165="○",$L165,""),"")</f>
        <v/>
      </c>
      <c r="X165" s="96" t="str">
        <f>IF($D165=【設定】!$G$10,IF($I165="判定中",$L165,IF($I165="未完了",$L165,"")),"")</f>
        <v/>
      </c>
      <c r="Y165" s="96" t="str">
        <f>IF($D165=【設定】!$G$11,IF($I165="○",$L165,""),"")</f>
        <v/>
      </c>
      <c r="Z165" s="96" t="str">
        <f>IF($D165=【設定】!$G$11,IF($I165="判定中",$L165,IF($I165="未完了",$L165,"")),"")</f>
        <v/>
      </c>
    </row>
    <row r="166" spans="1:26" x14ac:dyDescent="0.2">
      <c r="A166" s="20">
        <f t="shared" si="44"/>
        <v>160</v>
      </c>
      <c r="B166" s="21" t="str">
        <f t="shared" si="42"/>
        <v/>
      </c>
      <c r="C166" s="63"/>
      <c r="D166" s="64"/>
      <c r="E166" s="65"/>
      <c r="F166" s="66"/>
      <c r="G166" s="67"/>
      <c r="H166" s="68"/>
      <c r="I166" s="69"/>
      <c r="J166" s="67"/>
      <c r="K166" s="62" t="str">
        <f>IF(I166="×",0,IF(H166="","",H166/(VLOOKUP(E166,【設定】!$C$6:$D$26,2,FALSE))))</f>
        <v/>
      </c>
      <c r="L166" s="94" t="str">
        <f>IF(I166="×",0,IF(H166="","",H166/(VLOOKUP(E166,【設定】!$C$6:$D$26,2,FALSE))*VLOOKUP(E166,【設定】!$C$6:$E$26,3,FALSE)))</f>
        <v/>
      </c>
      <c r="M166" s="96" t="str">
        <f t="shared" si="38"/>
        <v/>
      </c>
      <c r="N166" s="96" t="str">
        <f t="shared" si="39"/>
        <v/>
      </c>
      <c r="O166" s="96" t="str">
        <f t="shared" si="40"/>
        <v/>
      </c>
      <c r="P166" s="96" t="str">
        <f t="shared" si="41"/>
        <v/>
      </c>
      <c r="Q166" s="96" t="str">
        <f>IF($D166=【設定】!$G$7,IF($I166="○",$L166,""),"")</f>
        <v/>
      </c>
      <c r="R166" s="96" t="str">
        <f>IF($D166=【設定】!$G$7,IF($I166="判定中",$L166,IF($I166="未完了",$L166,"")),"")</f>
        <v/>
      </c>
      <c r="S166" s="96" t="str">
        <f>IF($D166=【設定】!$G$8,IF($I166="○",$L166,""),"")</f>
        <v/>
      </c>
      <c r="T166" s="96" t="str">
        <f>IF($D166=【設定】!$G$8,IF($I166="判定中",$L166,IF($I166="未完了",$L166,"")),"")</f>
        <v/>
      </c>
      <c r="U166" s="96" t="str">
        <f>IF($D166=【設定】!$G$9,IF($I166="○",$L166,""),"")</f>
        <v/>
      </c>
      <c r="V166" s="96" t="str">
        <f>IF($D166=【設定】!$G$9,IF($I166="判定中",$L166,IF($I166="未完了",$L166,"")),"")</f>
        <v/>
      </c>
      <c r="W166" s="96" t="str">
        <f>IF($D166=【設定】!$G$10,IF($I166="○",$L166,""),"")</f>
        <v/>
      </c>
      <c r="X166" s="96" t="str">
        <f>IF($D166=【設定】!$G$10,IF($I166="判定中",$L166,IF($I166="未完了",$L166,"")),"")</f>
        <v/>
      </c>
      <c r="Y166" s="96" t="str">
        <f>IF($D166=【設定】!$G$11,IF($I166="○",$L166,""),"")</f>
        <v/>
      </c>
      <c r="Z166" s="96" t="str">
        <f>IF($D166=【設定】!$G$11,IF($I166="判定中",$L166,IF($I166="未完了",$L166,"")),"")</f>
        <v/>
      </c>
    </row>
    <row r="167" spans="1:26" x14ac:dyDescent="0.2">
      <c r="A167" s="20">
        <f t="shared" si="44"/>
        <v>161</v>
      </c>
      <c r="B167" s="21" t="str">
        <f t="shared" si="42"/>
        <v/>
      </c>
      <c r="C167" s="63"/>
      <c r="D167" s="64"/>
      <c r="E167" s="65"/>
      <c r="F167" s="66"/>
      <c r="G167" s="67"/>
      <c r="H167" s="68"/>
      <c r="I167" s="69"/>
      <c r="J167" s="67"/>
      <c r="K167" s="62" t="str">
        <f>IF(I167="×",0,IF(H167="","",H167/(VLOOKUP(E167,【設定】!$C$6:$D$26,2,FALSE))))</f>
        <v/>
      </c>
      <c r="L167" s="94" t="str">
        <f>IF(I167="×",0,IF(H167="","",H167/(VLOOKUP(E167,【設定】!$C$6:$D$26,2,FALSE))*VLOOKUP(E167,【設定】!$C$6:$E$26,3,FALSE)))</f>
        <v/>
      </c>
      <c r="M167" s="96" t="str">
        <f t="shared" si="38"/>
        <v/>
      </c>
      <c r="N167" s="96" t="str">
        <f t="shared" si="39"/>
        <v/>
      </c>
      <c r="O167" s="96" t="str">
        <f t="shared" si="40"/>
        <v/>
      </c>
      <c r="P167" s="96" t="str">
        <f t="shared" si="41"/>
        <v/>
      </c>
      <c r="Q167" s="96" t="str">
        <f>IF($D167=【設定】!$G$7,IF($I167="○",$L167,""),"")</f>
        <v/>
      </c>
      <c r="R167" s="96" t="str">
        <f>IF($D167=【設定】!$G$7,IF($I167="判定中",$L167,IF($I167="未完了",$L167,"")),"")</f>
        <v/>
      </c>
      <c r="S167" s="96" t="str">
        <f>IF($D167=【設定】!$G$8,IF($I167="○",$L167,""),"")</f>
        <v/>
      </c>
      <c r="T167" s="96" t="str">
        <f>IF($D167=【設定】!$G$8,IF($I167="判定中",$L167,IF($I167="未完了",$L167,"")),"")</f>
        <v/>
      </c>
      <c r="U167" s="96" t="str">
        <f>IF($D167=【設定】!$G$9,IF($I167="○",$L167,""),"")</f>
        <v/>
      </c>
      <c r="V167" s="96" t="str">
        <f>IF($D167=【設定】!$G$9,IF($I167="判定中",$L167,IF($I167="未完了",$L167,"")),"")</f>
        <v/>
      </c>
      <c r="W167" s="96" t="str">
        <f>IF($D167=【設定】!$G$10,IF($I167="○",$L167,""),"")</f>
        <v/>
      </c>
      <c r="X167" s="96" t="str">
        <f>IF($D167=【設定】!$G$10,IF($I167="判定中",$L167,IF($I167="未完了",$L167,"")),"")</f>
        <v/>
      </c>
      <c r="Y167" s="96" t="str">
        <f>IF($D167=【設定】!$G$11,IF($I167="○",$L167,""),"")</f>
        <v/>
      </c>
      <c r="Z167" s="96" t="str">
        <f>IF($D167=【設定】!$G$11,IF($I167="判定中",$L167,IF($I167="未完了",$L167,"")),"")</f>
        <v/>
      </c>
    </row>
    <row r="168" spans="1:26" x14ac:dyDescent="0.2">
      <c r="A168" s="20">
        <f t="shared" si="44"/>
        <v>162</v>
      </c>
      <c r="B168" s="21" t="str">
        <f t="shared" si="42"/>
        <v/>
      </c>
      <c r="C168" s="63"/>
      <c r="D168" s="64"/>
      <c r="E168" s="65"/>
      <c r="F168" s="66"/>
      <c r="G168" s="67"/>
      <c r="H168" s="68"/>
      <c r="I168" s="69"/>
      <c r="J168" s="67"/>
      <c r="K168" s="62" t="str">
        <f>IF(I168="×",0,IF(H168="","",H168/(VLOOKUP(E168,【設定】!$C$6:$D$26,2,FALSE))))</f>
        <v/>
      </c>
      <c r="L168" s="94" t="str">
        <f>IF(I168="×",0,IF(H168="","",H168/(VLOOKUP(E168,【設定】!$C$6:$D$26,2,FALSE))*VLOOKUP(E168,【設定】!$C$6:$E$26,3,FALSE)))</f>
        <v/>
      </c>
      <c r="M168" s="96" t="str">
        <f t="shared" si="38"/>
        <v/>
      </c>
      <c r="N168" s="96" t="str">
        <f t="shared" si="39"/>
        <v/>
      </c>
      <c r="O168" s="96" t="str">
        <f t="shared" si="40"/>
        <v/>
      </c>
      <c r="P168" s="96" t="str">
        <f t="shared" si="41"/>
        <v/>
      </c>
      <c r="Q168" s="96" t="str">
        <f>IF($D168=【設定】!$G$7,IF($I168="○",$L168,""),"")</f>
        <v/>
      </c>
      <c r="R168" s="96" t="str">
        <f>IF($D168=【設定】!$G$7,IF($I168="判定中",$L168,IF($I168="未完了",$L168,"")),"")</f>
        <v/>
      </c>
      <c r="S168" s="96" t="str">
        <f>IF($D168=【設定】!$G$8,IF($I168="○",$L168,""),"")</f>
        <v/>
      </c>
      <c r="T168" s="96" t="str">
        <f>IF($D168=【設定】!$G$8,IF($I168="判定中",$L168,IF($I168="未完了",$L168,"")),"")</f>
        <v/>
      </c>
      <c r="U168" s="96" t="str">
        <f>IF($D168=【設定】!$G$9,IF($I168="○",$L168,""),"")</f>
        <v/>
      </c>
      <c r="V168" s="96" t="str">
        <f>IF($D168=【設定】!$G$9,IF($I168="判定中",$L168,IF($I168="未完了",$L168,"")),"")</f>
        <v/>
      </c>
      <c r="W168" s="96" t="str">
        <f>IF($D168=【設定】!$G$10,IF($I168="○",$L168,""),"")</f>
        <v/>
      </c>
      <c r="X168" s="96" t="str">
        <f>IF($D168=【設定】!$G$10,IF($I168="判定中",$L168,IF($I168="未完了",$L168,"")),"")</f>
        <v/>
      </c>
      <c r="Y168" s="96" t="str">
        <f>IF($D168=【設定】!$G$11,IF($I168="○",$L168,""),"")</f>
        <v/>
      </c>
      <c r="Z168" s="96" t="str">
        <f>IF($D168=【設定】!$G$11,IF($I168="判定中",$L168,IF($I168="未完了",$L168,"")),"")</f>
        <v/>
      </c>
    </row>
    <row r="169" spans="1:26" x14ac:dyDescent="0.2">
      <c r="A169" s="20">
        <f t="shared" si="44"/>
        <v>163</v>
      </c>
      <c r="B169" s="21" t="str">
        <f t="shared" si="42"/>
        <v/>
      </c>
      <c r="C169" s="63"/>
      <c r="D169" s="64"/>
      <c r="E169" s="65"/>
      <c r="F169" s="66"/>
      <c r="G169" s="67"/>
      <c r="H169" s="68"/>
      <c r="I169" s="69"/>
      <c r="J169" s="67"/>
      <c r="K169" s="62" t="str">
        <f>IF(I169="×",0,IF(H169="","",H169/(VLOOKUP(E169,【設定】!$C$6:$D$26,2,FALSE))))</f>
        <v/>
      </c>
      <c r="L169" s="94" t="str">
        <f>IF(I169="×",0,IF(H169="","",H169/(VLOOKUP(E169,【設定】!$C$6:$D$26,2,FALSE))*VLOOKUP(E169,【設定】!$C$6:$E$26,3,FALSE)))</f>
        <v/>
      </c>
      <c r="M169" s="96" t="str">
        <f t="shared" si="38"/>
        <v/>
      </c>
      <c r="N169" s="96" t="str">
        <f t="shared" si="39"/>
        <v/>
      </c>
      <c r="O169" s="96" t="str">
        <f t="shared" si="40"/>
        <v/>
      </c>
      <c r="P169" s="96" t="str">
        <f t="shared" si="41"/>
        <v/>
      </c>
      <c r="Q169" s="96" t="str">
        <f>IF($D169=【設定】!$G$7,IF($I169="○",$L169,""),"")</f>
        <v/>
      </c>
      <c r="R169" s="96" t="str">
        <f>IF($D169=【設定】!$G$7,IF($I169="判定中",$L169,IF($I169="未完了",$L169,"")),"")</f>
        <v/>
      </c>
      <c r="S169" s="96" t="str">
        <f>IF($D169=【設定】!$G$8,IF($I169="○",$L169,""),"")</f>
        <v/>
      </c>
      <c r="T169" s="96" t="str">
        <f>IF($D169=【設定】!$G$8,IF($I169="判定中",$L169,IF($I169="未完了",$L169,"")),"")</f>
        <v/>
      </c>
      <c r="U169" s="96" t="str">
        <f>IF($D169=【設定】!$G$9,IF($I169="○",$L169,""),"")</f>
        <v/>
      </c>
      <c r="V169" s="96" t="str">
        <f>IF($D169=【設定】!$G$9,IF($I169="判定中",$L169,IF($I169="未完了",$L169,"")),"")</f>
        <v/>
      </c>
      <c r="W169" s="96" t="str">
        <f>IF($D169=【設定】!$G$10,IF($I169="○",$L169,""),"")</f>
        <v/>
      </c>
      <c r="X169" s="96" t="str">
        <f>IF($D169=【設定】!$G$10,IF($I169="判定中",$L169,IF($I169="未完了",$L169,"")),"")</f>
        <v/>
      </c>
      <c r="Y169" s="96" t="str">
        <f>IF($D169=【設定】!$G$11,IF($I169="○",$L169,""),"")</f>
        <v/>
      </c>
      <c r="Z169" s="96" t="str">
        <f>IF($D169=【設定】!$G$11,IF($I169="判定中",$L169,IF($I169="未完了",$L169,"")),"")</f>
        <v/>
      </c>
    </row>
    <row r="170" spans="1:26" x14ac:dyDescent="0.2">
      <c r="A170" s="20">
        <f t="shared" si="44"/>
        <v>164</v>
      </c>
      <c r="B170" s="21" t="str">
        <f t="shared" si="42"/>
        <v/>
      </c>
      <c r="C170" s="63"/>
      <c r="D170" s="64"/>
      <c r="E170" s="65"/>
      <c r="F170" s="66"/>
      <c r="G170" s="67"/>
      <c r="H170" s="68"/>
      <c r="I170" s="69"/>
      <c r="J170" s="67"/>
      <c r="K170" s="62" t="str">
        <f>IF(I170="×",0,IF(H170="","",H170/(VLOOKUP(E170,【設定】!$C$6:$D$26,2,FALSE))))</f>
        <v/>
      </c>
      <c r="L170" s="94" t="str">
        <f>IF(I170="×",0,IF(H170="","",H170/(VLOOKUP(E170,【設定】!$C$6:$D$26,2,FALSE))*VLOOKUP(E170,【設定】!$C$6:$E$26,3,FALSE)))</f>
        <v/>
      </c>
      <c r="M170" s="96" t="str">
        <f t="shared" si="38"/>
        <v/>
      </c>
      <c r="N170" s="96" t="str">
        <f t="shared" si="39"/>
        <v/>
      </c>
      <c r="O170" s="96" t="str">
        <f t="shared" si="40"/>
        <v/>
      </c>
      <c r="P170" s="96" t="str">
        <f t="shared" si="41"/>
        <v/>
      </c>
      <c r="Q170" s="96" t="str">
        <f>IF($D170=【設定】!$G$7,IF($I170="○",$L170,""),"")</f>
        <v/>
      </c>
      <c r="R170" s="96" t="str">
        <f>IF($D170=【設定】!$G$7,IF($I170="判定中",$L170,IF($I170="未完了",$L170,"")),"")</f>
        <v/>
      </c>
      <c r="S170" s="96" t="str">
        <f>IF($D170=【設定】!$G$8,IF($I170="○",$L170,""),"")</f>
        <v/>
      </c>
      <c r="T170" s="96" t="str">
        <f>IF($D170=【設定】!$G$8,IF($I170="判定中",$L170,IF($I170="未完了",$L170,"")),"")</f>
        <v/>
      </c>
      <c r="U170" s="96" t="str">
        <f>IF($D170=【設定】!$G$9,IF($I170="○",$L170,""),"")</f>
        <v/>
      </c>
      <c r="V170" s="96" t="str">
        <f>IF($D170=【設定】!$G$9,IF($I170="判定中",$L170,IF($I170="未完了",$L170,"")),"")</f>
        <v/>
      </c>
      <c r="W170" s="96" t="str">
        <f>IF($D170=【設定】!$G$10,IF($I170="○",$L170,""),"")</f>
        <v/>
      </c>
      <c r="X170" s="96" t="str">
        <f>IF($D170=【設定】!$G$10,IF($I170="判定中",$L170,IF($I170="未完了",$L170,"")),"")</f>
        <v/>
      </c>
      <c r="Y170" s="96" t="str">
        <f>IF($D170=【設定】!$G$11,IF($I170="○",$L170,""),"")</f>
        <v/>
      </c>
      <c r="Z170" s="96" t="str">
        <f>IF($D170=【設定】!$G$11,IF($I170="判定中",$L170,IF($I170="未完了",$L170,"")),"")</f>
        <v/>
      </c>
    </row>
    <row r="171" spans="1:26" x14ac:dyDescent="0.2">
      <c r="A171" s="20">
        <f t="shared" si="44"/>
        <v>165</v>
      </c>
      <c r="B171" s="21" t="str">
        <f t="shared" si="42"/>
        <v/>
      </c>
      <c r="C171" s="63"/>
      <c r="D171" s="64"/>
      <c r="E171" s="65"/>
      <c r="F171" s="66"/>
      <c r="G171" s="67"/>
      <c r="H171" s="68"/>
      <c r="I171" s="69"/>
      <c r="J171" s="67"/>
      <c r="K171" s="62" t="str">
        <f>IF(I171="×",0,IF(H171="","",H171/(VLOOKUP(E171,【設定】!$C$6:$D$26,2,FALSE))))</f>
        <v/>
      </c>
      <c r="L171" s="94" t="str">
        <f>IF(I171="×",0,IF(H171="","",H171/(VLOOKUP(E171,【設定】!$C$6:$D$26,2,FALSE))*VLOOKUP(E171,【設定】!$C$6:$E$26,3,FALSE)))</f>
        <v/>
      </c>
      <c r="M171" s="96" t="str">
        <f t="shared" si="38"/>
        <v/>
      </c>
      <c r="N171" s="96" t="str">
        <f t="shared" si="39"/>
        <v/>
      </c>
      <c r="O171" s="96" t="str">
        <f t="shared" si="40"/>
        <v/>
      </c>
      <c r="P171" s="96" t="str">
        <f t="shared" si="41"/>
        <v/>
      </c>
      <c r="Q171" s="96" t="str">
        <f>IF($D171=【設定】!$G$7,IF($I171="○",$L171,""),"")</f>
        <v/>
      </c>
      <c r="R171" s="96" t="str">
        <f>IF($D171=【設定】!$G$7,IF($I171="判定中",$L171,IF($I171="未完了",$L171,"")),"")</f>
        <v/>
      </c>
      <c r="S171" s="96" t="str">
        <f>IF($D171=【設定】!$G$8,IF($I171="○",$L171,""),"")</f>
        <v/>
      </c>
      <c r="T171" s="96" t="str">
        <f>IF($D171=【設定】!$G$8,IF($I171="判定中",$L171,IF($I171="未完了",$L171,"")),"")</f>
        <v/>
      </c>
      <c r="U171" s="96" t="str">
        <f>IF($D171=【設定】!$G$9,IF($I171="○",$L171,""),"")</f>
        <v/>
      </c>
      <c r="V171" s="96" t="str">
        <f>IF($D171=【設定】!$G$9,IF($I171="判定中",$L171,IF($I171="未完了",$L171,"")),"")</f>
        <v/>
      </c>
      <c r="W171" s="96" t="str">
        <f>IF($D171=【設定】!$G$10,IF($I171="○",$L171,""),"")</f>
        <v/>
      </c>
      <c r="X171" s="96" t="str">
        <f>IF($D171=【設定】!$G$10,IF($I171="判定中",$L171,IF($I171="未完了",$L171,"")),"")</f>
        <v/>
      </c>
      <c r="Y171" s="96" t="str">
        <f>IF($D171=【設定】!$G$11,IF($I171="○",$L171,""),"")</f>
        <v/>
      </c>
      <c r="Z171" s="96" t="str">
        <f>IF($D171=【設定】!$G$11,IF($I171="判定中",$L171,IF($I171="未完了",$L171,"")),"")</f>
        <v/>
      </c>
    </row>
    <row r="172" spans="1:26" x14ac:dyDescent="0.2">
      <c r="A172" s="20">
        <f t="shared" si="44"/>
        <v>166</v>
      </c>
      <c r="B172" s="21" t="str">
        <f t="shared" si="42"/>
        <v/>
      </c>
      <c r="C172" s="63"/>
      <c r="D172" s="64"/>
      <c r="E172" s="65"/>
      <c r="F172" s="66"/>
      <c r="G172" s="67"/>
      <c r="H172" s="68"/>
      <c r="I172" s="69"/>
      <c r="J172" s="67"/>
      <c r="K172" s="62" t="str">
        <f>IF(I172="×",0,IF(H172="","",H172/(VLOOKUP(E172,【設定】!$C$6:$D$26,2,FALSE))))</f>
        <v/>
      </c>
      <c r="L172" s="94" t="str">
        <f>IF(I172="×",0,IF(H172="","",H172/(VLOOKUP(E172,【設定】!$C$6:$D$26,2,FALSE))*VLOOKUP(E172,【設定】!$C$6:$E$26,3,FALSE)))</f>
        <v/>
      </c>
      <c r="M172" s="96" t="str">
        <f t="shared" si="38"/>
        <v/>
      </c>
      <c r="N172" s="96" t="str">
        <f t="shared" si="39"/>
        <v/>
      </c>
      <c r="O172" s="96" t="str">
        <f t="shared" si="40"/>
        <v/>
      </c>
      <c r="P172" s="96" t="str">
        <f t="shared" si="41"/>
        <v/>
      </c>
      <c r="Q172" s="96" t="str">
        <f>IF($D172=【設定】!$G$7,IF($I172="○",$L172,""),"")</f>
        <v/>
      </c>
      <c r="R172" s="96" t="str">
        <f>IF($D172=【設定】!$G$7,IF($I172="判定中",$L172,IF($I172="未完了",$L172,"")),"")</f>
        <v/>
      </c>
      <c r="S172" s="96" t="str">
        <f>IF($D172=【設定】!$G$8,IF($I172="○",$L172,""),"")</f>
        <v/>
      </c>
      <c r="T172" s="96" t="str">
        <f>IF($D172=【設定】!$G$8,IF($I172="判定中",$L172,IF($I172="未完了",$L172,"")),"")</f>
        <v/>
      </c>
      <c r="U172" s="96" t="str">
        <f>IF($D172=【設定】!$G$9,IF($I172="○",$L172,""),"")</f>
        <v/>
      </c>
      <c r="V172" s="96" t="str">
        <f>IF($D172=【設定】!$G$9,IF($I172="判定中",$L172,IF($I172="未完了",$L172,"")),"")</f>
        <v/>
      </c>
      <c r="W172" s="96" t="str">
        <f>IF($D172=【設定】!$G$10,IF($I172="○",$L172,""),"")</f>
        <v/>
      </c>
      <c r="X172" s="96" t="str">
        <f>IF($D172=【設定】!$G$10,IF($I172="判定中",$L172,IF($I172="未完了",$L172,"")),"")</f>
        <v/>
      </c>
      <c r="Y172" s="96" t="str">
        <f>IF($D172=【設定】!$G$11,IF($I172="○",$L172,""),"")</f>
        <v/>
      </c>
      <c r="Z172" s="96" t="str">
        <f>IF($D172=【設定】!$G$11,IF($I172="判定中",$L172,IF($I172="未完了",$L172,"")),"")</f>
        <v/>
      </c>
    </row>
    <row r="173" spans="1:26" x14ac:dyDescent="0.2">
      <c r="A173" s="20">
        <f t="shared" si="44"/>
        <v>167</v>
      </c>
      <c r="B173" s="21" t="str">
        <f t="shared" si="42"/>
        <v/>
      </c>
      <c r="C173" s="63"/>
      <c r="D173" s="64"/>
      <c r="E173" s="65"/>
      <c r="F173" s="66"/>
      <c r="G173" s="67"/>
      <c r="H173" s="68"/>
      <c r="I173" s="69"/>
      <c r="J173" s="67"/>
      <c r="K173" s="62" t="str">
        <f>IF(I173="×",0,IF(H173="","",H173/(VLOOKUP(E173,【設定】!$C$6:$D$26,2,FALSE))))</f>
        <v/>
      </c>
      <c r="L173" s="94" t="str">
        <f>IF(I173="×",0,IF(H173="","",H173/(VLOOKUP(E173,【設定】!$C$6:$D$26,2,FALSE))*VLOOKUP(E173,【設定】!$C$6:$E$26,3,FALSE)))</f>
        <v/>
      </c>
      <c r="M173" s="96" t="str">
        <f t="shared" si="38"/>
        <v/>
      </c>
      <c r="N173" s="96" t="str">
        <f t="shared" si="39"/>
        <v/>
      </c>
      <c r="O173" s="96" t="str">
        <f t="shared" si="40"/>
        <v/>
      </c>
      <c r="P173" s="96" t="str">
        <f t="shared" si="41"/>
        <v/>
      </c>
      <c r="Q173" s="96" t="str">
        <f>IF($D173=【設定】!$G$7,IF($I173="○",$L173,""),"")</f>
        <v/>
      </c>
      <c r="R173" s="96" t="str">
        <f>IF($D173=【設定】!$G$7,IF($I173="判定中",$L173,IF($I173="未完了",$L173,"")),"")</f>
        <v/>
      </c>
      <c r="S173" s="96" t="str">
        <f>IF($D173=【設定】!$G$8,IF($I173="○",$L173,""),"")</f>
        <v/>
      </c>
      <c r="T173" s="96" t="str">
        <f>IF($D173=【設定】!$G$8,IF($I173="判定中",$L173,IF($I173="未完了",$L173,"")),"")</f>
        <v/>
      </c>
      <c r="U173" s="96" t="str">
        <f>IF($D173=【設定】!$G$9,IF($I173="○",$L173,""),"")</f>
        <v/>
      </c>
      <c r="V173" s="96" t="str">
        <f>IF($D173=【設定】!$G$9,IF($I173="判定中",$L173,IF($I173="未完了",$L173,"")),"")</f>
        <v/>
      </c>
      <c r="W173" s="96" t="str">
        <f>IF($D173=【設定】!$G$10,IF($I173="○",$L173,""),"")</f>
        <v/>
      </c>
      <c r="X173" s="96" t="str">
        <f>IF($D173=【設定】!$G$10,IF($I173="判定中",$L173,IF($I173="未完了",$L173,"")),"")</f>
        <v/>
      </c>
      <c r="Y173" s="96" t="str">
        <f>IF($D173=【設定】!$G$11,IF($I173="○",$L173,""),"")</f>
        <v/>
      </c>
      <c r="Z173" s="96" t="str">
        <f>IF($D173=【設定】!$G$11,IF($I173="判定中",$L173,IF($I173="未完了",$L173,"")),"")</f>
        <v/>
      </c>
    </row>
    <row r="174" spans="1:26" x14ac:dyDescent="0.2">
      <c r="A174" s="20">
        <f t="shared" si="44"/>
        <v>168</v>
      </c>
      <c r="B174" s="21" t="str">
        <f t="shared" si="42"/>
        <v/>
      </c>
      <c r="C174" s="63"/>
      <c r="D174" s="64"/>
      <c r="E174" s="65"/>
      <c r="F174" s="66"/>
      <c r="G174" s="67"/>
      <c r="H174" s="68"/>
      <c r="I174" s="69"/>
      <c r="J174" s="67"/>
      <c r="K174" s="62" t="str">
        <f>IF(I174="×",0,IF(H174="","",H174/(VLOOKUP(E174,【設定】!$C$6:$D$26,2,FALSE))))</f>
        <v/>
      </c>
      <c r="L174" s="94" t="str">
        <f>IF(I174="×",0,IF(H174="","",H174/(VLOOKUP(E174,【設定】!$C$6:$D$26,2,FALSE))*VLOOKUP(E174,【設定】!$C$6:$E$26,3,FALSE)))</f>
        <v/>
      </c>
      <c r="M174" s="96" t="str">
        <f t="shared" si="38"/>
        <v/>
      </c>
      <c r="N174" s="96" t="str">
        <f t="shared" si="39"/>
        <v/>
      </c>
      <c r="O174" s="96" t="str">
        <f t="shared" si="40"/>
        <v/>
      </c>
      <c r="P174" s="96" t="str">
        <f t="shared" si="41"/>
        <v/>
      </c>
      <c r="Q174" s="96" t="str">
        <f>IF($D174=【設定】!$G$7,IF($I174="○",$L174,""),"")</f>
        <v/>
      </c>
      <c r="R174" s="96" t="str">
        <f>IF($D174=【設定】!$G$7,IF($I174="判定中",$L174,IF($I174="未完了",$L174,"")),"")</f>
        <v/>
      </c>
      <c r="S174" s="96" t="str">
        <f>IF($D174=【設定】!$G$8,IF($I174="○",$L174,""),"")</f>
        <v/>
      </c>
      <c r="T174" s="96" t="str">
        <f>IF($D174=【設定】!$G$8,IF($I174="判定中",$L174,IF($I174="未完了",$L174,"")),"")</f>
        <v/>
      </c>
      <c r="U174" s="96" t="str">
        <f>IF($D174=【設定】!$G$9,IF($I174="○",$L174,""),"")</f>
        <v/>
      </c>
      <c r="V174" s="96" t="str">
        <f>IF($D174=【設定】!$G$9,IF($I174="判定中",$L174,IF($I174="未完了",$L174,"")),"")</f>
        <v/>
      </c>
      <c r="W174" s="96" t="str">
        <f>IF($D174=【設定】!$G$10,IF($I174="○",$L174,""),"")</f>
        <v/>
      </c>
      <c r="X174" s="96" t="str">
        <f>IF($D174=【設定】!$G$10,IF($I174="判定中",$L174,IF($I174="未完了",$L174,"")),"")</f>
        <v/>
      </c>
      <c r="Y174" s="96" t="str">
        <f>IF($D174=【設定】!$G$11,IF($I174="○",$L174,""),"")</f>
        <v/>
      </c>
      <c r="Z174" s="96" t="str">
        <f>IF($D174=【設定】!$G$11,IF($I174="判定中",$L174,IF($I174="未完了",$L174,"")),"")</f>
        <v/>
      </c>
    </row>
    <row r="175" spans="1:26" x14ac:dyDescent="0.2">
      <c r="A175" s="20">
        <f t="shared" si="44"/>
        <v>169</v>
      </c>
      <c r="B175" s="21" t="str">
        <f t="shared" ref="B175" si="45">IF(C175="","",TEXT(C175,"YYYY年MM月"))</f>
        <v/>
      </c>
      <c r="C175" s="63"/>
      <c r="D175" s="64"/>
      <c r="E175" s="65"/>
      <c r="F175" s="66"/>
      <c r="G175" s="67"/>
      <c r="H175" s="68"/>
      <c r="I175" s="69"/>
      <c r="J175" s="67"/>
      <c r="K175" s="62" t="str">
        <f>IF(I175="×",0,IF(H175="","",H175/(VLOOKUP(E175,【設定】!$C$6:$D$26,2,FALSE))))</f>
        <v/>
      </c>
      <c r="L175" s="94" t="str">
        <f>IF(I175="×",0,IF(H175="","",H175/(VLOOKUP(E175,【設定】!$C$6:$D$26,2,FALSE))*VLOOKUP(E175,【設定】!$C$6:$E$26,3,FALSE)))</f>
        <v/>
      </c>
      <c r="M175" s="96" t="str">
        <f t="shared" si="38"/>
        <v/>
      </c>
      <c r="N175" s="96" t="str">
        <f t="shared" si="39"/>
        <v/>
      </c>
      <c r="O175" s="96" t="str">
        <f t="shared" si="40"/>
        <v/>
      </c>
      <c r="P175" s="96" t="str">
        <f t="shared" si="41"/>
        <v/>
      </c>
      <c r="Q175" s="96" t="str">
        <f>IF($D175=【設定】!$G$7,IF($I175="○",$L175,""),"")</f>
        <v/>
      </c>
      <c r="R175" s="96" t="str">
        <f>IF($D175=【設定】!$G$7,IF($I175="判定中",$L175,IF($I175="未完了",$L175,"")),"")</f>
        <v/>
      </c>
      <c r="S175" s="96" t="str">
        <f>IF($D175=【設定】!$G$8,IF($I175="○",$L175,""),"")</f>
        <v/>
      </c>
      <c r="T175" s="96" t="str">
        <f>IF($D175=【設定】!$G$8,IF($I175="判定中",$L175,IF($I175="未完了",$L175,"")),"")</f>
        <v/>
      </c>
      <c r="U175" s="96" t="str">
        <f>IF($D175=【設定】!$G$9,IF($I175="○",$L175,""),"")</f>
        <v/>
      </c>
      <c r="V175" s="96" t="str">
        <f>IF($D175=【設定】!$G$9,IF($I175="判定中",$L175,IF($I175="未完了",$L175,"")),"")</f>
        <v/>
      </c>
      <c r="W175" s="96" t="str">
        <f>IF($D175=【設定】!$G$10,IF($I175="○",$L175,""),"")</f>
        <v/>
      </c>
      <c r="X175" s="96" t="str">
        <f>IF($D175=【設定】!$G$10,IF($I175="判定中",$L175,IF($I175="未完了",$L175,"")),"")</f>
        <v/>
      </c>
      <c r="Y175" s="96" t="str">
        <f>IF($D175=【設定】!$G$11,IF($I175="○",$L175,""),"")</f>
        <v/>
      </c>
      <c r="Z175" s="96" t="str">
        <f>IF($D175=【設定】!$G$11,IF($I175="判定中",$L175,IF($I175="未完了",$L175,"")),"")</f>
        <v/>
      </c>
    </row>
    <row r="176" spans="1:26" x14ac:dyDescent="0.2">
      <c r="A176" s="20">
        <f t="shared" si="44"/>
        <v>170</v>
      </c>
      <c r="B176" s="21" t="str">
        <f t="shared" ref="B176:B219" si="46">IF(C176="","",TEXT(C176,"YYYY年MM月"))</f>
        <v/>
      </c>
      <c r="C176" s="63"/>
      <c r="D176" s="64"/>
      <c r="E176" s="65"/>
      <c r="F176" s="66"/>
      <c r="G176" s="67"/>
      <c r="H176" s="68"/>
      <c r="I176" s="69"/>
      <c r="J176" s="67"/>
      <c r="K176" s="62" t="str">
        <f>IF(I176="×",0,IF(H176="","",H176/(VLOOKUP(E176,【設定】!$C$6:$D$26,2,FALSE))))</f>
        <v/>
      </c>
      <c r="L176" s="94" t="str">
        <f>IF(I176="×",0,IF(H176="","",H176/(VLOOKUP(E176,【設定】!$C$6:$D$26,2,FALSE))*VLOOKUP(E176,【設定】!$C$6:$E$26,3,FALSE)))</f>
        <v/>
      </c>
      <c r="M176" s="96" t="str">
        <f t="shared" si="38"/>
        <v/>
      </c>
      <c r="N176" s="96" t="str">
        <f t="shared" si="39"/>
        <v/>
      </c>
      <c r="O176" s="96" t="str">
        <f t="shared" si="40"/>
        <v/>
      </c>
      <c r="P176" s="96" t="str">
        <f t="shared" si="41"/>
        <v/>
      </c>
      <c r="Q176" s="96" t="str">
        <f>IF($D176=【設定】!$G$7,IF($I176="○",$L176,""),"")</f>
        <v/>
      </c>
      <c r="R176" s="96" t="str">
        <f>IF($D176=【設定】!$G$7,IF($I176="判定中",$L176,IF($I176="未完了",$L176,"")),"")</f>
        <v/>
      </c>
      <c r="S176" s="96" t="str">
        <f>IF($D176=【設定】!$G$8,IF($I176="○",$L176,""),"")</f>
        <v/>
      </c>
      <c r="T176" s="96" t="str">
        <f>IF($D176=【設定】!$G$8,IF($I176="判定中",$L176,IF($I176="未完了",$L176,"")),"")</f>
        <v/>
      </c>
      <c r="U176" s="96" t="str">
        <f>IF($D176=【設定】!$G$9,IF($I176="○",$L176,""),"")</f>
        <v/>
      </c>
      <c r="V176" s="96" t="str">
        <f>IF($D176=【設定】!$G$9,IF($I176="判定中",$L176,IF($I176="未完了",$L176,"")),"")</f>
        <v/>
      </c>
      <c r="W176" s="96" t="str">
        <f>IF($D176=【設定】!$G$10,IF($I176="○",$L176,""),"")</f>
        <v/>
      </c>
      <c r="X176" s="96" t="str">
        <f>IF($D176=【設定】!$G$10,IF($I176="判定中",$L176,IF($I176="未完了",$L176,"")),"")</f>
        <v/>
      </c>
      <c r="Y176" s="96" t="str">
        <f>IF($D176=【設定】!$G$11,IF($I176="○",$L176,""),"")</f>
        <v/>
      </c>
      <c r="Z176" s="96" t="str">
        <f>IF($D176=【設定】!$G$11,IF($I176="判定中",$L176,IF($I176="未完了",$L176,"")),"")</f>
        <v/>
      </c>
    </row>
    <row r="177" spans="1:26" x14ac:dyDescent="0.2">
      <c r="A177" s="20">
        <f t="shared" si="44"/>
        <v>171</v>
      </c>
      <c r="B177" s="21" t="str">
        <f t="shared" si="46"/>
        <v/>
      </c>
      <c r="C177" s="63"/>
      <c r="D177" s="64"/>
      <c r="E177" s="65"/>
      <c r="F177" s="66"/>
      <c r="G177" s="67"/>
      <c r="H177" s="68"/>
      <c r="I177" s="69"/>
      <c r="J177" s="67"/>
      <c r="K177" s="62" t="str">
        <f>IF(I177="×",0,IF(H177="","",H177/(VLOOKUP(E177,【設定】!$C$6:$D$26,2,FALSE))))</f>
        <v/>
      </c>
      <c r="L177" s="94" t="str">
        <f>IF(I177="×",0,IF(H177="","",H177/(VLOOKUP(E177,【設定】!$C$6:$D$26,2,FALSE))*VLOOKUP(E177,【設定】!$C$6:$E$26,3,FALSE)))</f>
        <v/>
      </c>
      <c r="M177" s="96" t="str">
        <f t="shared" si="38"/>
        <v/>
      </c>
      <c r="N177" s="96" t="str">
        <f t="shared" si="39"/>
        <v/>
      </c>
      <c r="O177" s="96" t="str">
        <f t="shared" si="40"/>
        <v/>
      </c>
      <c r="P177" s="96" t="str">
        <f t="shared" si="41"/>
        <v/>
      </c>
      <c r="Q177" s="96" t="str">
        <f>IF($D177=【設定】!$G$7,IF($I177="○",$L177,""),"")</f>
        <v/>
      </c>
      <c r="R177" s="96" t="str">
        <f>IF($D177=【設定】!$G$7,IF($I177="判定中",$L177,IF($I177="未完了",$L177,"")),"")</f>
        <v/>
      </c>
      <c r="S177" s="96" t="str">
        <f>IF($D177=【設定】!$G$8,IF($I177="○",$L177,""),"")</f>
        <v/>
      </c>
      <c r="T177" s="96" t="str">
        <f>IF($D177=【設定】!$G$8,IF($I177="判定中",$L177,IF($I177="未完了",$L177,"")),"")</f>
        <v/>
      </c>
      <c r="U177" s="96" t="str">
        <f>IF($D177=【設定】!$G$9,IF($I177="○",$L177,""),"")</f>
        <v/>
      </c>
      <c r="V177" s="96" t="str">
        <f>IF($D177=【設定】!$G$9,IF($I177="判定中",$L177,IF($I177="未完了",$L177,"")),"")</f>
        <v/>
      </c>
      <c r="W177" s="96" t="str">
        <f>IF($D177=【設定】!$G$10,IF($I177="○",$L177,""),"")</f>
        <v/>
      </c>
      <c r="X177" s="96" t="str">
        <f>IF($D177=【設定】!$G$10,IF($I177="判定中",$L177,IF($I177="未完了",$L177,"")),"")</f>
        <v/>
      </c>
      <c r="Y177" s="96" t="str">
        <f>IF($D177=【設定】!$G$11,IF($I177="○",$L177,""),"")</f>
        <v/>
      </c>
      <c r="Z177" s="96" t="str">
        <f>IF($D177=【設定】!$G$11,IF($I177="判定中",$L177,IF($I177="未完了",$L177,"")),"")</f>
        <v/>
      </c>
    </row>
    <row r="178" spans="1:26" x14ac:dyDescent="0.2">
      <c r="A178" s="20">
        <f t="shared" si="44"/>
        <v>172</v>
      </c>
      <c r="B178" s="21" t="str">
        <f t="shared" si="46"/>
        <v/>
      </c>
      <c r="C178" s="63"/>
      <c r="D178" s="64"/>
      <c r="E178" s="65"/>
      <c r="F178" s="66"/>
      <c r="G178" s="67"/>
      <c r="H178" s="68"/>
      <c r="I178" s="69"/>
      <c r="J178" s="67"/>
      <c r="K178" s="62" t="str">
        <f>IF(I178="×",0,IF(H178="","",H178/(VLOOKUP(E178,【設定】!$C$6:$D$26,2,FALSE))))</f>
        <v/>
      </c>
      <c r="L178" s="94" t="str">
        <f>IF(I178="×",0,IF(H178="","",H178/(VLOOKUP(E178,【設定】!$C$6:$D$26,2,FALSE))*VLOOKUP(E178,【設定】!$C$6:$E$26,3,FALSE)))</f>
        <v/>
      </c>
      <c r="M178" s="96" t="str">
        <f t="shared" si="38"/>
        <v/>
      </c>
      <c r="N178" s="96" t="str">
        <f t="shared" si="39"/>
        <v/>
      </c>
      <c r="O178" s="96" t="str">
        <f t="shared" si="40"/>
        <v/>
      </c>
      <c r="P178" s="96" t="str">
        <f t="shared" si="41"/>
        <v/>
      </c>
      <c r="Q178" s="96" t="str">
        <f>IF($D178=【設定】!$G$7,IF($I178="○",$L178,""),"")</f>
        <v/>
      </c>
      <c r="R178" s="96" t="str">
        <f>IF($D178=【設定】!$G$7,IF($I178="判定中",$L178,IF($I178="未完了",$L178,"")),"")</f>
        <v/>
      </c>
      <c r="S178" s="96" t="str">
        <f>IF($D178=【設定】!$G$8,IF($I178="○",$L178,""),"")</f>
        <v/>
      </c>
      <c r="T178" s="96" t="str">
        <f>IF($D178=【設定】!$G$8,IF($I178="判定中",$L178,IF($I178="未完了",$L178,"")),"")</f>
        <v/>
      </c>
      <c r="U178" s="96" t="str">
        <f>IF($D178=【設定】!$G$9,IF($I178="○",$L178,""),"")</f>
        <v/>
      </c>
      <c r="V178" s="96" t="str">
        <f>IF($D178=【設定】!$G$9,IF($I178="判定中",$L178,IF($I178="未完了",$L178,"")),"")</f>
        <v/>
      </c>
      <c r="W178" s="96" t="str">
        <f>IF($D178=【設定】!$G$10,IF($I178="○",$L178,""),"")</f>
        <v/>
      </c>
      <c r="X178" s="96" t="str">
        <f>IF($D178=【設定】!$G$10,IF($I178="判定中",$L178,IF($I178="未完了",$L178,"")),"")</f>
        <v/>
      </c>
      <c r="Y178" s="96" t="str">
        <f>IF($D178=【設定】!$G$11,IF($I178="○",$L178,""),"")</f>
        <v/>
      </c>
      <c r="Z178" s="96" t="str">
        <f>IF($D178=【設定】!$G$11,IF($I178="判定中",$L178,IF($I178="未完了",$L178,"")),"")</f>
        <v/>
      </c>
    </row>
    <row r="179" spans="1:26" x14ac:dyDescent="0.2">
      <c r="A179" s="20">
        <f t="shared" si="44"/>
        <v>173</v>
      </c>
      <c r="B179" s="21" t="str">
        <f t="shared" si="46"/>
        <v/>
      </c>
      <c r="C179" s="63"/>
      <c r="D179" s="64"/>
      <c r="E179" s="65"/>
      <c r="F179" s="66"/>
      <c r="G179" s="67"/>
      <c r="H179" s="68"/>
      <c r="I179" s="69"/>
      <c r="J179" s="67"/>
      <c r="K179" s="62" t="str">
        <f>IF(I179="×",0,IF(H179="","",H179/(VLOOKUP(E179,【設定】!$C$6:$D$26,2,FALSE))))</f>
        <v/>
      </c>
      <c r="L179" s="94" t="str">
        <f>IF(I179="×",0,IF(H179="","",H179/(VLOOKUP(E179,【設定】!$C$6:$D$26,2,FALSE))*VLOOKUP(E179,【設定】!$C$6:$E$26,3,FALSE)))</f>
        <v/>
      </c>
      <c r="M179" s="96" t="str">
        <f t="shared" si="38"/>
        <v/>
      </c>
      <c r="N179" s="96" t="str">
        <f t="shared" si="39"/>
        <v/>
      </c>
      <c r="O179" s="96" t="str">
        <f t="shared" si="40"/>
        <v/>
      </c>
      <c r="P179" s="96" t="str">
        <f t="shared" si="41"/>
        <v/>
      </c>
      <c r="Q179" s="96" t="str">
        <f>IF($D179=【設定】!$G$7,IF($I179="○",$L179,""),"")</f>
        <v/>
      </c>
      <c r="R179" s="96" t="str">
        <f>IF($D179=【設定】!$G$7,IF($I179="判定中",$L179,IF($I179="未完了",$L179,"")),"")</f>
        <v/>
      </c>
      <c r="S179" s="96" t="str">
        <f>IF($D179=【設定】!$G$8,IF($I179="○",$L179,""),"")</f>
        <v/>
      </c>
      <c r="T179" s="96" t="str">
        <f>IF($D179=【設定】!$G$8,IF($I179="判定中",$L179,IF($I179="未完了",$L179,"")),"")</f>
        <v/>
      </c>
      <c r="U179" s="96" t="str">
        <f>IF($D179=【設定】!$G$9,IF($I179="○",$L179,""),"")</f>
        <v/>
      </c>
      <c r="V179" s="96" t="str">
        <f>IF($D179=【設定】!$G$9,IF($I179="判定中",$L179,IF($I179="未完了",$L179,"")),"")</f>
        <v/>
      </c>
      <c r="W179" s="96" t="str">
        <f>IF($D179=【設定】!$G$10,IF($I179="○",$L179,""),"")</f>
        <v/>
      </c>
      <c r="X179" s="96" t="str">
        <f>IF($D179=【設定】!$G$10,IF($I179="判定中",$L179,IF($I179="未完了",$L179,"")),"")</f>
        <v/>
      </c>
      <c r="Y179" s="96" t="str">
        <f>IF($D179=【設定】!$G$11,IF($I179="○",$L179,""),"")</f>
        <v/>
      </c>
      <c r="Z179" s="96" t="str">
        <f>IF($D179=【設定】!$G$11,IF($I179="判定中",$L179,IF($I179="未完了",$L179,"")),"")</f>
        <v/>
      </c>
    </row>
    <row r="180" spans="1:26" x14ac:dyDescent="0.2">
      <c r="A180" s="20">
        <f t="shared" si="44"/>
        <v>174</v>
      </c>
      <c r="B180" s="21" t="str">
        <f t="shared" si="46"/>
        <v/>
      </c>
      <c r="C180" s="63"/>
      <c r="D180" s="64"/>
      <c r="E180" s="65"/>
      <c r="F180" s="66"/>
      <c r="G180" s="67"/>
      <c r="H180" s="68"/>
      <c r="I180" s="69"/>
      <c r="J180" s="67"/>
      <c r="K180" s="62" t="str">
        <f>IF(I180="×",0,IF(H180="","",H180/(VLOOKUP(E180,【設定】!$C$6:$D$26,2,FALSE))))</f>
        <v/>
      </c>
      <c r="L180" s="94" t="str">
        <f>IF(I180="×",0,IF(H180="","",H180/(VLOOKUP(E180,【設定】!$C$6:$D$26,2,FALSE))*VLOOKUP(E180,【設定】!$C$6:$E$26,3,FALSE)))</f>
        <v/>
      </c>
      <c r="M180" s="96" t="str">
        <f t="shared" si="38"/>
        <v/>
      </c>
      <c r="N180" s="96" t="str">
        <f t="shared" si="39"/>
        <v/>
      </c>
      <c r="O180" s="96" t="str">
        <f t="shared" si="40"/>
        <v/>
      </c>
      <c r="P180" s="96" t="str">
        <f t="shared" si="41"/>
        <v/>
      </c>
      <c r="Q180" s="96" t="str">
        <f>IF($D180=【設定】!$G$7,IF($I180="○",$L180,""),"")</f>
        <v/>
      </c>
      <c r="R180" s="96" t="str">
        <f>IF($D180=【設定】!$G$7,IF($I180="判定中",$L180,IF($I180="未完了",$L180,"")),"")</f>
        <v/>
      </c>
      <c r="S180" s="96" t="str">
        <f>IF($D180=【設定】!$G$8,IF($I180="○",$L180,""),"")</f>
        <v/>
      </c>
      <c r="T180" s="96" t="str">
        <f>IF($D180=【設定】!$G$8,IF($I180="判定中",$L180,IF($I180="未完了",$L180,"")),"")</f>
        <v/>
      </c>
      <c r="U180" s="96" t="str">
        <f>IF($D180=【設定】!$G$9,IF($I180="○",$L180,""),"")</f>
        <v/>
      </c>
      <c r="V180" s="96" t="str">
        <f>IF($D180=【設定】!$G$9,IF($I180="判定中",$L180,IF($I180="未完了",$L180,"")),"")</f>
        <v/>
      </c>
      <c r="W180" s="96" t="str">
        <f>IF($D180=【設定】!$G$10,IF($I180="○",$L180,""),"")</f>
        <v/>
      </c>
      <c r="X180" s="96" t="str">
        <f>IF($D180=【設定】!$G$10,IF($I180="判定中",$L180,IF($I180="未完了",$L180,"")),"")</f>
        <v/>
      </c>
      <c r="Y180" s="96" t="str">
        <f>IF($D180=【設定】!$G$11,IF($I180="○",$L180,""),"")</f>
        <v/>
      </c>
      <c r="Z180" s="96" t="str">
        <f>IF($D180=【設定】!$G$11,IF($I180="判定中",$L180,IF($I180="未完了",$L180,"")),"")</f>
        <v/>
      </c>
    </row>
    <row r="181" spans="1:26" x14ac:dyDescent="0.2">
      <c r="A181" s="20">
        <f t="shared" si="44"/>
        <v>175</v>
      </c>
      <c r="B181" s="21" t="str">
        <f t="shared" si="46"/>
        <v/>
      </c>
      <c r="C181" s="63"/>
      <c r="D181" s="64"/>
      <c r="E181" s="65"/>
      <c r="F181" s="66"/>
      <c r="G181" s="67"/>
      <c r="H181" s="68"/>
      <c r="I181" s="69"/>
      <c r="J181" s="67"/>
      <c r="K181" s="62" t="str">
        <f>IF(I181="×",0,IF(H181="","",H181/(VLOOKUP(E181,【設定】!$C$6:$D$26,2,FALSE))))</f>
        <v/>
      </c>
      <c r="L181" s="94" t="str">
        <f>IF(I181="×",0,IF(H181="","",H181/(VLOOKUP(E181,【設定】!$C$6:$D$26,2,FALSE))*VLOOKUP(E181,【設定】!$C$6:$E$26,3,FALSE)))</f>
        <v/>
      </c>
      <c r="M181" s="96" t="str">
        <f t="shared" si="38"/>
        <v/>
      </c>
      <c r="N181" s="96" t="str">
        <f t="shared" si="39"/>
        <v/>
      </c>
      <c r="O181" s="96" t="str">
        <f t="shared" si="40"/>
        <v/>
      </c>
      <c r="P181" s="96" t="str">
        <f t="shared" si="41"/>
        <v/>
      </c>
      <c r="Q181" s="96" t="str">
        <f>IF($D181=【設定】!$G$7,IF($I181="○",$L181,""),"")</f>
        <v/>
      </c>
      <c r="R181" s="96" t="str">
        <f>IF($D181=【設定】!$G$7,IF($I181="判定中",$L181,IF($I181="未完了",$L181,"")),"")</f>
        <v/>
      </c>
      <c r="S181" s="96" t="str">
        <f>IF($D181=【設定】!$G$8,IF($I181="○",$L181,""),"")</f>
        <v/>
      </c>
      <c r="T181" s="96" t="str">
        <f>IF($D181=【設定】!$G$8,IF($I181="判定中",$L181,IF($I181="未完了",$L181,"")),"")</f>
        <v/>
      </c>
      <c r="U181" s="96" t="str">
        <f>IF($D181=【設定】!$G$9,IF($I181="○",$L181,""),"")</f>
        <v/>
      </c>
      <c r="V181" s="96" t="str">
        <f>IF($D181=【設定】!$G$9,IF($I181="判定中",$L181,IF($I181="未完了",$L181,"")),"")</f>
        <v/>
      </c>
      <c r="W181" s="96" t="str">
        <f>IF($D181=【設定】!$G$10,IF($I181="○",$L181,""),"")</f>
        <v/>
      </c>
      <c r="X181" s="96" t="str">
        <f>IF($D181=【設定】!$G$10,IF($I181="判定中",$L181,IF($I181="未完了",$L181,"")),"")</f>
        <v/>
      </c>
      <c r="Y181" s="96" t="str">
        <f>IF($D181=【設定】!$G$11,IF($I181="○",$L181,""),"")</f>
        <v/>
      </c>
      <c r="Z181" s="96" t="str">
        <f>IF($D181=【設定】!$G$11,IF($I181="判定中",$L181,IF($I181="未完了",$L181,"")),"")</f>
        <v/>
      </c>
    </row>
    <row r="182" spans="1:26" x14ac:dyDescent="0.2">
      <c r="A182" s="20">
        <f t="shared" si="44"/>
        <v>176</v>
      </c>
      <c r="B182" s="21" t="str">
        <f t="shared" si="46"/>
        <v/>
      </c>
      <c r="C182" s="63"/>
      <c r="D182" s="64"/>
      <c r="E182" s="65"/>
      <c r="F182" s="66"/>
      <c r="G182" s="67"/>
      <c r="H182" s="68"/>
      <c r="I182" s="69"/>
      <c r="J182" s="67"/>
      <c r="K182" s="62" t="str">
        <f>IF(I182="×",0,IF(H182="","",H182/(VLOOKUP(E182,【設定】!$C$6:$D$26,2,FALSE))))</f>
        <v/>
      </c>
      <c r="L182" s="94" t="str">
        <f>IF(I182="×",0,IF(H182="","",H182/(VLOOKUP(E182,【設定】!$C$6:$D$26,2,FALSE))*VLOOKUP(E182,【設定】!$C$6:$E$26,3,FALSE)))</f>
        <v/>
      </c>
      <c r="M182" s="96" t="str">
        <f t="shared" si="38"/>
        <v/>
      </c>
      <c r="N182" s="96" t="str">
        <f t="shared" si="39"/>
        <v/>
      </c>
      <c r="O182" s="96" t="str">
        <f t="shared" si="40"/>
        <v/>
      </c>
      <c r="P182" s="96" t="str">
        <f t="shared" si="41"/>
        <v/>
      </c>
      <c r="Q182" s="96" t="str">
        <f>IF($D182=【設定】!$G$7,IF($I182="○",$L182,""),"")</f>
        <v/>
      </c>
      <c r="R182" s="96" t="str">
        <f>IF($D182=【設定】!$G$7,IF($I182="判定中",$L182,IF($I182="未完了",$L182,"")),"")</f>
        <v/>
      </c>
      <c r="S182" s="96" t="str">
        <f>IF($D182=【設定】!$G$8,IF($I182="○",$L182,""),"")</f>
        <v/>
      </c>
      <c r="T182" s="96" t="str">
        <f>IF($D182=【設定】!$G$8,IF($I182="判定中",$L182,IF($I182="未完了",$L182,"")),"")</f>
        <v/>
      </c>
      <c r="U182" s="96" t="str">
        <f>IF($D182=【設定】!$G$9,IF($I182="○",$L182,""),"")</f>
        <v/>
      </c>
      <c r="V182" s="96" t="str">
        <f>IF($D182=【設定】!$G$9,IF($I182="判定中",$L182,IF($I182="未完了",$L182,"")),"")</f>
        <v/>
      </c>
      <c r="W182" s="96" t="str">
        <f>IF($D182=【設定】!$G$10,IF($I182="○",$L182,""),"")</f>
        <v/>
      </c>
      <c r="X182" s="96" t="str">
        <f>IF($D182=【設定】!$G$10,IF($I182="判定中",$L182,IF($I182="未完了",$L182,"")),"")</f>
        <v/>
      </c>
      <c r="Y182" s="96" t="str">
        <f>IF($D182=【設定】!$G$11,IF($I182="○",$L182,""),"")</f>
        <v/>
      </c>
      <c r="Z182" s="96" t="str">
        <f>IF($D182=【設定】!$G$11,IF($I182="判定中",$L182,IF($I182="未完了",$L182,"")),"")</f>
        <v/>
      </c>
    </row>
    <row r="183" spans="1:26" x14ac:dyDescent="0.2">
      <c r="A183" s="20">
        <f t="shared" si="44"/>
        <v>177</v>
      </c>
      <c r="B183" s="21" t="str">
        <f t="shared" si="46"/>
        <v/>
      </c>
      <c r="C183" s="63"/>
      <c r="D183" s="64"/>
      <c r="E183" s="65"/>
      <c r="F183" s="66"/>
      <c r="G183" s="67"/>
      <c r="H183" s="68"/>
      <c r="I183" s="69"/>
      <c r="J183" s="67"/>
      <c r="K183" s="62" t="str">
        <f>IF(I183="×",0,IF(H183="","",H183/(VLOOKUP(E183,【設定】!$C$6:$D$26,2,FALSE))))</f>
        <v/>
      </c>
      <c r="L183" s="94" t="str">
        <f>IF(I183="×",0,IF(H183="","",H183/(VLOOKUP(E183,【設定】!$C$6:$D$26,2,FALSE))*VLOOKUP(E183,【設定】!$C$6:$E$26,3,FALSE)))</f>
        <v/>
      </c>
      <c r="M183" s="96" t="str">
        <f t="shared" si="38"/>
        <v/>
      </c>
      <c r="N183" s="96" t="str">
        <f t="shared" si="39"/>
        <v/>
      </c>
      <c r="O183" s="96" t="str">
        <f t="shared" si="40"/>
        <v/>
      </c>
      <c r="P183" s="96" t="str">
        <f t="shared" si="41"/>
        <v/>
      </c>
      <c r="Q183" s="96" t="str">
        <f>IF($D183=【設定】!$G$7,IF($I183="○",$L183,""),"")</f>
        <v/>
      </c>
      <c r="R183" s="96" t="str">
        <f>IF($D183=【設定】!$G$7,IF($I183="判定中",$L183,IF($I183="未完了",$L183,"")),"")</f>
        <v/>
      </c>
      <c r="S183" s="96" t="str">
        <f>IF($D183=【設定】!$G$8,IF($I183="○",$L183,""),"")</f>
        <v/>
      </c>
      <c r="T183" s="96" t="str">
        <f>IF($D183=【設定】!$G$8,IF($I183="判定中",$L183,IF($I183="未完了",$L183,"")),"")</f>
        <v/>
      </c>
      <c r="U183" s="96" t="str">
        <f>IF($D183=【設定】!$G$9,IF($I183="○",$L183,""),"")</f>
        <v/>
      </c>
      <c r="V183" s="96" t="str">
        <f>IF($D183=【設定】!$G$9,IF($I183="判定中",$L183,IF($I183="未完了",$L183,"")),"")</f>
        <v/>
      </c>
      <c r="W183" s="96" t="str">
        <f>IF($D183=【設定】!$G$10,IF($I183="○",$L183,""),"")</f>
        <v/>
      </c>
      <c r="X183" s="96" t="str">
        <f>IF($D183=【設定】!$G$10,IF($I183="判定中",$L183,IF($I183="未完了",$L183,"")),"")</f>
        <v/>
      </c>
      <c r="Y183" s="96" t="str">
        <f>IF($D183=【設定】!$G$11,IF($I183="○",$L183,""),"")</f>
        <v/>
      </c>
      <c r="Z183" s="96" t="str">
        <f>IF($D183=【設定】!$G$11,IF($I183="判定中",$L183,IF($I183="未完了",$L183,"")),"")</f>
        <v/>
      </c>
    </row>
    <row r="184" spans="1:26" x14ac:dyDescent="0.2">
      <c r="A184" s="20">
        <f t="shared" si="44"/>
        <v>178</v>
      </c>
      <c r="B184" s="21" t="str">
        <f t="shared" si="46"/>
        <v/>
      </c>
      <c r="C184" s="63"/>
      <c r="D184" s="64"/>
      <c r="E184" s="65"/>
      <c r="F184" s="66"/>
      <c r="G184" s="67"/>
      <c r="H184" s="68"/>
      <c r="I184" s="69"/>
      <c r="J184" s="67"/>
      <c r="K184" s="62" t="str">
        <f>IF(I184="×",0,IF(H184="","",H184/(VLOOKUP(E184,【設定】!$C$6:$D$26,2,FALSE))))</f>
        <v/>
      </c>
      <c r="L184" s="94" t="str">
        <f>IF(I184="×",0,IF(H184="","",H184/(VLOOKUP(E184,【設定】!$C$6:$D$26,2,FALSE))*VLOOKUP(E184,【設定】!$C$6:$E$26,3,FALSE)))</f>
        <v/>
      </c>
      <c r="M184" s="96" t="str">
        <f t="shared" si="38"/>
        <v/>
      </c>
      <c r="N184" s="96" t="str">
        <f t="shared" si="39"/>
        <v/>
      </c>
      <c r="O184" s="96" t="str">
        <f t="shared" si="40"/>
        <v/>
      </c>
      <c r="P184" s="96" t="str">
        <f t="shared" si="41"/>
        <v/>
      </c>
      <c r="Q184" s="96" t="str">
        <f>IF($D184=【設定】!$G$7,IF($I184="○",$L184,""),"")</f>
        <v/>
      </c>
      <c r="R184" s="96" t="str">
        <f>IF($D184=【設定】!$G$7,IF($I184="判定中",$L184,IF($I184="未完了",$L184,"")),"")</f>
        <v/>
      </c>
      <c r="S184" s="96" t="str">
        <f>IF($D184=【設定】!$G$8,IF($I184="○",$L184,""),"")</f>
        <v/>
      </c>
      <c r="T184" s="96" t="str">
        <f>IF($D184=【設定】!$G$8,IF($I184="判定中",$L184,IF($I184="未完了",$L184,"")),"")</f>
        <v/>
      </c>
      <c r="U184" s="96" t="str">
        <f>IF($D184=【設定】!$G$9,IF($I184="○",$L184,""),"")</f>
        <v/>
      </c>
      <c r="V184" s="96" t="str">
        <f>IF($D184=【設定】!$G$9,IF($I184="判定中",$L184,IF($I184="未完了",$L184,"")),"")</f>
        <v/>
      </c>
      <c r="W184" s="96" t="str">
        <f>IF($D184=【設定】!$G$10,IF($I184="○",$L184,""),"")</f>
        <v/>
      </c>
      <c r="X184" s="96" t="str">
        <f>IF($D184=【設定】!$G$10,IF($I184="判定中",$L184,IF($I184="未完了",$L184,"")),"")</f>
        <v/>
      </c>
      <c r="Y184" s="96" t="str">
        <f>IF($D184=【設定】!$G$11,IF($I184="○",$L184,""),"")</f>
        <v/>
      </c>
      <c r="Z184" s="96" t="str">
        <f>IF($D184=【設定】!$G$11,IF($I184="判定中",$L184,IF($I184="未完了",$L184,"")),"")</f>
        <v/>
      </c>
    </row>
    <row r="185" spans="1:26" x14ac:dyDescent="0.2">
      <c r="A185" s="20">
        <f t="shared" ref="A185" si="47">A184+1</f>
        <v>179</v>
      </c>
      <c r="B185" s="21" t="str">
        <f t="shared" si="46"/>
        <v/>
      </c>
      <c r="C185" s="63"/>
      <c r="D185" s="64"/>
      <c r="E185" s="65"/>
      <c r="F185" s="66"/>
      <c r="G185" s="67"/>
      <c r="H185" s="68"/>
      <c r="I185" s="69"/>
      <c r="J185" s="67"/>
      <c r="K185" s="62" t="str">
        <f>IF(I185="×",0,IF(H185="","",H185/(VLOOKUP(E185,【設定】!$C$6:$D$26,2,FALSE))))</f>
        <v/>
      </c>
      <c r="L185" s="94" t="str">
        <f>IF(I185="×",0,IF(H185="","",H185/(VLOOKUP(E185,【設定】!$C$6:$D$26,2,FALSE))*VLOOKUP(E185,【設定】!$C$6:$E$26,3,FALSE)))</f>
        <v/>
      </c>
      <c r="M185" s="96" t="str">
        <f t="shared" si="38"/>
        <v/>
      </c>
      <c r="N185" s="96" t="str">
        <f t="shared" si="39"/>
        <v/>
      </c>
      <c r="O185" s="96" t="str">
        <f t="shared" si="40"/>
        <v/>
      </c>
      <c r="P185" s="96" t="str">
        <f t="shared" si="41"/>
        <v/>
      </c>
      <c r="Q185" s="96" t="str">
        <f>IF($D185=【設定】!$G$7,IF($I185="○",$L185,""),"")</f>
        <v/>
      </c>
      <c r="R185" s="96" t="str">
        <f>IF($D185=【設定】!$G$7,IF($I185="判定中",$L185,IF($I185="未完了",$L185,"")),"")</f>
        <v/>
      </c>
      <c r="S185" s="96" t="str">
        <f>IF($D185=【設定】!$G$8,IF($I185="○",$L185,""),"")</f>
        <v/>
      </c>
      <c r="T185" s="96" t="str">
        <f>IF($D185=【設定】!$G$8,IF($I185="判定中",$L185,IF($I185="未完了",$L185,"")),"")</f>
        <v/>
      </c>
      <c r="U185" s="96" t="str">
        <f>IF($D185=【設定】!$G$9,IF($I185="○",$L185,""),"")</f>
        <v/>
      </c>
      <c r="V185" s="96" t="str">
        <f>IF($D185=【設定】!$G$9,IF($I185="判定中",$L185,IF($I185="未完了",$L185,"")),"")</f>
        <v/>
      </c>
      <c r="W185" s="96" t="str">
        <f>IF($D185=【設定】!$G$10,IF($I185="○",$L185,""),"")</f>
        <v/>
      </c>
      <c r="X185" s="96" t="str">
        <f>IF($D185=【設定】!$G$10,IF($I185="判定中",$L185,IF($I185="未完了",$L185,"")),"")</f>
        <v/>
      </c>
      <c r="Y185" s="96" t="str">
        <f>IF($D185=【設定】!$G$11,IF($I185="○",$L185,""),"")</f>
        <v/>
      </c>
      <c r="Z185" s="96" t="str">
        <f>IF($D185=【設定】!$G$11,IF($I185="判定中",$L185,IF($I185="未完了",$L185,"")),"")</f>
        <v/>
      </c>
    </row>
    <row r="186" spans="1:26" x14ac:dyDescent="0.2">
      <c r="A186" s="20">
        <f t="shared" ref="A186:A212" si="48">A185+1</f>
        <v>180</v>
      </c>
      <c r="B186" s="21" t="str">
        <f t="shared" si="46"/>
        <v/>
      </c>
      <c r="C186" s="63"/>
      <c r="D186" s="64"/>
      <c r="E186" s="65"/>
      <c r="F186" s="66"/>
      <c r="G186" s="67"/>
      <c r="H186" s="68"/>
      <c r="I186" s="69"/>
      <c r="J186" s="67"/>
      <c r="K186" s="62" t="str">
        <f>IF(I186="×",0,IF(H186="","",H186/(VLOOKUP(E186,【設定】!$C$6:$D$26,2,FALSE))))</f>
        <v/>
      </c>
      <c r="L186" s="94" t="str">
        <f>IF(I186="×",0,IF(H186="","",H186/(VLOOKUP(E186,【設定】!$C$6:$D$26,2,FALSE))*VLOOKUP(E186,【設定】!$C$6:$E$26,3,FALSE)))</f>
        <v/>
      </c>
      <c r="M186" s="96" t="str">
        <f t="shared" si="38"/>
        <v/>
      </c>
      <c r="N186" s="96" t="str">
        <f t="shared" si="39"/>
        <v/>
      </c>
      <c r="O186" s="96" t="str">
        <f t="shared" si="40"/>
        <v/>
      </c>
      <c r="P186" s="96" t="str">
        <f t="shared" si="41"/>
        <v/>
      </c>
      <c r="Q186" s="96" t="str">
        <f>IF($D186=【設定】!$G$7,IF($I186="○",$L186,""),"")</f>
        <v/>
      </c>
      <c r="R186" s="96" t="str">
        <f>IF($D186=【設定】!$G$7,IF($I186="判定中",$L186,IF($I186="未完了",$L186,"")),"")</f>
        <v/>
      </c>
      <c r="S186" s="96" t="str">
        <f>IF($D186=【設定】!$G$8,IF($I186="○",$L186,""),"")</f>
        <v/>
      </c>
      <c r="T186" s="96" t="str">
        <f>IF($D186=【設定】!$G$8,IF($I186="判定中",$L186,IF($I186="未完了",$L186,"")),"")</f>
        <v/>
      </c>
      <c r="U186" s="96" t="str">
        <f>IF($D186=【設定】!$G$9,IF($I186="○",$L186,""),"")</f>
        <v/>
      </c>
      <c r="V186" s="96" t="str">
        <f>IF($D186=【設定】!$G$9,IF($I186="判定中",$L186,IF($I186="未完了",$L186,"")),"")</f>
        <v/>
      </c>
      <c r="W186" s="96" t="str">
        <f>IF($D186=【設定】!$G$10,IF($I186="○",$L186,""),"")</f>
        <v/>
      </c>
      <c r="X186" s="96" t="str">
        <f>IF($D186=【設定】!$G$10,IF($I186="判定中",$L186,IF($I186="未完了",$L186,"")),"")</f>
        <v/>
      </c>
      <c r="Y186" s="96" t="str">
        <f>IF($D186=【設定】!$G$11,IF($I186="○",$L186,""),"")</f>
        <v/>
      </c>
      <c r="Z186" s="96" t="str">
        <f>IF($D186=【設定】!$G$11,IF($I186="判定中",$L186,IF($I186="未完了",$L186,"")),"")</f>
        <v/>
      </c>
    </row>
    <row r="187" spans="1:26" x14ac:dyDescent="0.2">
      <c r="A187" s="20">
        <f t="shared" si="48"/>
        <v>181</v>
      </c>
      <c r="B187" s="21" t="str">
        <f t="shared" si="46"/>
        <v/>
      </c>
      <c r="C187" s="63"/>
      <c r="D187" s="64"/>
      <c r="E187" s="65"/>
      <c r="F187" s="66"/>
      <c r="G187" s="67"/>
      <c r="H187" s="68"/>
      <c r="I187" s="69"/>
      <c r="J187" s="67"/>
      <c r="K187" s="62" t="str">
        <f>IF(I187="×",0,IF(H187="","",H187/(VLOOKUP(E187,【設定】!$C$6:$D$26,2,FALSE))))</f>
        <v/>
      </c>
      <c r="L187" s="94" t="str">
        <f>IF(I187="×",0,IF(H187="","",H187/(VLOOKUP(E187,【設定】!$C$6:$D$26,2,FALSE))*VLOOKUP(E187,【設定】!$C$6:$E$26,3,FALSE)))</f>
        <v/>
      </c>
      <c r="M187" s="96" t="str">
        <f t="shared" si="38"/>
        <v/>
      </c>
      <c r="N187" s="96" t="str">
        <f t="shared" si="39"/>
        <v/>
      </c>
      <c r="O187" s="96" t="str">
        <f t="shared" si="40"/>
        <v/>
      </c>
      <c r="P187" s="96" t="str">
        <f t="shared" si="41"/>
        <v/>
      </c>
      <c r="Q187" s="96" t="str">
        <f>IF($D187=【設定】!$G$7,IF($I187="○",$L187,""),"")</f>
        <v/>
      </c>
      <c r="R187" s="96" t="str">
        <f>IF($D187=【設定】!$G$7,IF($I187="判定中",$L187,IF($I187="未完了",$L187,"")),"")</f>
        <v/>
      </c>
      <c r="S187" s="96" t="str">
        <f>IF($D187=【設定】!$G$8,IF($I187="○",$L187,""),"")</f>
        <v/>
      </c>
      <c r="T187" s="96" t="str">
        <f>IF($D187=【設定】!$G$8,IF($I187="判定中",$L187,IF($I187="未完了",$L187,"")),"")</f>
        <v/>
      </c>
      <c r="U187" s="96" t="str">
        <f>IF($D187=【設定】!$G$9,IF($I187="○",$L187,""),"")</f>
        <v/>
      </c>
      <c r="V187" s="96" t="str">
        <f>IF($D187=【設定】!$G$9,IF($I187="判定中",$L187,IF($I187="未完了",$L187,"")),"")</f>
        <v/>
      </c>
      <c r="W187" s="96" t="str">
        <f>IF($D187=【設定】!$G$10,IF($I187="○",$L187,""),"")</f>
        <v/>
      </c>
      <c r="X187" s="96" t="str">
        <f>IF($D187=【設定】!$G$10,IF($I187="判定中",$L187,IF($I187="未完了",$L187,"")),"")</f>
        <v/>
      </c>
      <c r="Y187" s="96" t="str">
        <f>IF($D187=【設定】!$G$11,IF($I187="○",$L187,""),"")</f>
        <v/>
      </c>
      <c r="Z187" s="96" t="str">
        <f>IF($D187=【設定】!$G$11,IF($I187="判定中",$L187,IF($I187="未完了",$L187,"")),"")</f>
        <v/>
      </c>
    </row>
    <row r="188" spans="1:26" x14ac:dyDescent="0.2">
      <c r="A188" s="20">
        <f t="shared" si="48"/>
        <v>182</v>
      </c>
      <c r="B188" s="21" t="str">
        <f t="shared" si="46"/>
        <v/>
      </c>
      <c r="C188" s="63"/>
      <c r="D188" s="64"/>
      <c r="E188" s="65"/>
      <c r="F188" s="66"/>
      <c r="G188" s="67"/>
      <c r="H188" s="68"/>
      <c r="I188" s="69"/>
      <c r="J188" s="67"/>
      <c r="K188" s="62" t="str">
        <f>IF(I188="×",0,IF(H188="","",H188/(VLOOKUP(E188,【設定】!$C$6:$D$26,2,FALSE))))</f>
        <v/>
      </c>
      <c r="L188" s="94" t="str">
        <f>IF(I188="×",0,IF(H188="","",H188/(VLOOKUP(E188,【設定】!$C$6:$D$26,2,FALSE))*VLOOKUP(E188,【設定】!$C$6:$E$26,3,FALSE)))</f>
        <v/>
      </c>
      <c r="M188" s="96" t="str">
        <f t="shared" si="38"/>
        <v/>
      </c>
      <c r="N188" s="96" t="str">
        <f t="shared" si="39"/>
        <v/>
      </c>
      <c r="O188" s="96" t="str">
        <f t="shared" si="40"/>
        <v/>
      </c>
      <c r="P188" s="96" t="str">
        <f t="shared" si="41"/>
        <v/>
      </c>
      <c r="Q188" s="96" t="str">
        <f>IF($D188=【設定】!$G$7,IF($I188="○",$L188,""),"")</f>
        <v/>
      </c>
      <c r="R188" s="96" t="str">
        <f>IF($D188=【設定】!$G$7,IF($I188="判定中",$L188,IF($I188="未完了",$L188,"")),"")</f>
        <v/>
      </c>
      <c r="S188" s="96" t="str">
        <f>IF($D188=【設定】!$G$8,IF($I188="○",$L188,""),"")</f>
        <v/>
      </c>
      <c r="T188" s="96" t="str">
        <f>IF($D188=【設定】!$G$8,IF($I188="判定中",$L188,IF($I188="未完了",$L188,"")),"")</f>
        <v/>
      </c>
      <c r="U188" s="96" t="str">
        <f>IF($D188=【設定】!$G$9,IF($I188="○",$L188,""),"")</f>
        <v/>
      </c>
      <c r="V188" s="96" t="str">
        <f>IF($D188=【設定】!$G$9,IF($I188="判定中",$L188,IF($I188="未完了",$L188,"")),"")</f>
        <v/>
      </c>
      <c r="W188" s="96" t="str">
        <f>IF($D188=【設定】!$G$10,IF($I188="○",$L188,""),"")</f>
        <v/>
      </c>
      <c r="X188" s="96" t="str">
        <f>IF($D188=【設定】!$G$10,IF($I188="判定中",$L188,IF($I188="未完了",$L188,"")),"")</f>
        <v/>
      </c>
      <c r="Y188" s="96" t="str">
        <f>IF($D188=【設定】!$G$11,IF($I188="○",$L188,""),"")</f>
        <v/>
      </c>
      <c r="Z188" s="96" t="str">
        <f>IF($D188=【設定】!$G$11,IF($I188="判定中",$L188,IF($I188="未完了",$L188,"")),"")</f>
        <v/>
      </c>
    </row>
    <row r="189" spans="1:26" x14ac:dyDescent="0.2">
      <c r="A189" s="20">
        <f t="shared" si="48"/>
        <v>183</v>
      </c>
      <c r="B189" s="21" t="str">
        <f t="shared" si="46"/>
        <v/>
      </c>
      <c r="C189" s="63"/>
      <c r="D189" s="64"/>
      <c r="E189" s="65"/>
      <c r="F189" s="66"/>
      <c r="G189" s="67"/>
      <c r="H189" s="68"/>
      <c r="I189" s="69"/>
      <c r="J189" s="67"/>
      <c r="K189" s="62" t="str">
        <f>IF(I189="×",0,IF(H189="","",H189/(VLOOKUP(E189,【設定】!$C$6:$D$26,2,FALSE))))</f>
        <v/>
      </c>
      <c r="L189" s="94" t="str">
        <f>IF(I189="×",0,IF(H189="","",H189/(VLOOKUP(E189,【設定】!$C$6:$D$26,2,FALSE))*VLOOKUP(E189,【設定】!$C$6:$E$26,3,FALSE)))</f>
        <v/>
      </c>
      <c r="M189" s="96" t="str">
        <f t="shared" si="38"/>
        <v/>
      </c>
      <c r="N189" s="96" t="str">
        <f t="shared" si="39"/>
        <v/>
      </c>
      <c r="O189" s="96" t="str">
        <f t="shared" si="40"/>
        <v/>
      </c>
      <c r="P189" s="96" t="str">
        <f t="shared" si="41"/>
        <v/>
      </c>
      <c r="Q189" s="96" t="str">
        <f>IF($D189=【設定】!$G$7,IF($I189="○",$L189,""),"")</f>
        <v/>
      </c>
      <c r="R189" s="96" t="str">
        <f>IF($D189=【設定】!$G$7,IF($I189="判定中",$L189,IF($I189="未完了",$L189,"")),"")</f>
        <v/>
      </c>
      <c r="S189" s="96" t="str">
        <f>IF($D189=【設定】!$G$8,IF($I189="○",$L189,""),"")</f>
        <v/>
      </c>
      <c r="T189" s="96" t="str">
        <f>IF($D189=【設定】!$G$8,IF($I189="判定中",$L189,IF($I189="未完了",$L189,"")),"")</f>
        <v/>
      </c>
      <c r="U189" s="96" t="str">
        <f>IF($D189=【設定】!$G$9,IF($I189="○",$L189,""),"")</f>
        <v/>
      </c>
      <c r="V189" s="96" t="str">
        <f>IF($D189=【設定】!$G$9,IF($I189="判定中",$L189,IF($I189="未完了",$L189,"")),"")</f>
        <v/>
      </c>
      <c r="W189" s="96" t="str">
        <f>IF($D189=【設定】!$G$10,IF($I189="○",$L189,""),"")</f>
        <v/>
      </c>
      <c r="X189" s="96" t="str">
        <f>IF($D189=【設定】!$G$10,IF($I189="判定中",$L189,IF($I189="未完了",$L189,"")),"")</f>
        <v/>
      </c>
      <c r="Y189" s="96" t="str">
        <f>IF($D189=【設定】!$G$11,IF($I189="○",$L189,""),"")</f>
        <v/>
      </c>
      <c r="Z189" s="96" t="str">
        <f>IF($D189=【設定】!$G$11,IF($I189="判定中",$L189,IF($I189="未完了",$L189,"")),"")</f>
        <v/>
      </c>
    </row>
    <row r="190" spans="1:26" x14ac:dyDescent="0.2">
      <c r="A190" s="20">
        <f t="shared" si="48"/>
        <v>184</v>
      </c>
      <c r="B190" s="21" t="str">
        <f t="shared" si="46"/>
        <v/>
      </c>
      <c r="C190" s="63"/>
      <c r="D190" s="64"/>
      <c r="E190" s="65"/>
      <c r="F190" s="66"/>
      <c r="G190" s="67"/>
      <c r="H190" s="68"/>
      <c r="I190" s="69"/>
      <c r="J190" s="67"/>
      <c r="K190" s="62" t="str">
        <f>IF(I190="×",0,IF(H190="","",H190/(VLOOKUP(E190,【設定】!$C$6:$D$26,2,FALSE))))</f>
        <v/>
      </c>
      <c r="L190" s="94" t="str">
        <f>IF(I190="×",0,IF(H190="","",H190/(VLOOKUP(E190,【設定】!$C$6:$D$26,2,FALSE))*VLOOKUP(E190,【設定】!$C$6:$E$26,3,FALSE)))</f>
        <v/>
      </c>
      <c r="M190" s="96" t="str">
        <f t="shared" si="38"/>
        <v/>
      </c>
      <c r="N190" s="96" t="str">
        <f t="shared" si="39"/>
        <v/>
      </c>
      <c r="O190" s="96" t="str">
        <f t="shared" si="40"/>
        <v/>
      </c>
      <c r="P190" s="96" t="str">
        <f t="shared" si="41"/>
        <v/>
      </c>
      <c r="Q190" s="96" t="str">
        <f>IF($D190=【設定】!$G$7,IF($I190="○",$L190,""),"")</f>
        <v/>
      </c>
      <c r="R190" s="96" t="str">
        <f>IF($D190=【設定】!$G$7,IF($I190="判定中",$L190,IF($I190="未完了",$L190,"")),"")</f>
        <v/>
      </c>
      <c r="S190" s="96" t="str">
        <f>IF($D190=【設定】!$G$8,IF($I190="○",$L190,""),"")</f>
        <v/>
      </c>
      <c r="T190" s="96" t="str">
        <f>IF($D190=【設定】!$G$8,IF($I190="判定中",$L190,IF($I190="未完了",$L190,"")),"")</f>
        <v/>
      </c>
      <c r="U190" s="96" t="str">
        <f>IF($D190=【設定】!$G$9,IF($I190="○",$L190,""),"")</f>
        <v/>
      </c>
      <c r="V190" s="96" t="str">
        <f>IF($D190=【設定】!$G$9,IF($I190="判定中",$L190,IF($I190="未完了",$L190,"")),"")</f>
        <v/>
      </c>
      <c r="W190" s="96" t="str">
        <f>IF($D190=【設定】!$G$10,IF($I190="○",$L190,""),"")</f>
        <v/>
      </c>
      <c r="X190" s="96" t="str">
        <f>IF($D190=【設定】!$G$10,IF($I190="判定中",$L190,IF($I190="未完了",$L190,"")),"")</f>
        <v/>
      </c>
      <c r="Y190" s="96" t="str">
        <f>IF($D190=【設定】!$G$11,IF($I190="○",$L190,""),"")</f>
        <v/>
      </c>
      <c r="Z190" s="96" t="str">
        <f>IF($D190=【設定】!$G$11,IF($I190="判定中",$L190,IF($I190="未完了",$L190,"")),"")</f>
        <v/>
      </c>
    </row>
    <row r="191" spans="1:26" x14ac:dyDescent="0.2">
      <c r="A191" s="20">
        <f t="shared" si="48"/>
        <v>185</v>
      </c>
      <c r="B191" s="21" t="str">
        <f t="shared" si="46"/>
        <v/>
      </c>
      <c r="C191" s="63"/>
      <c r="D191" s="64"/>
      <c r="E191" s="65"/>
      <c r="F191" s="66"/>
      <c r="G191" s="67"/>
      <c r="H191" s="68"/>
      <c r="I191" s="69"/>
      <c r="J191" s="67"/>
      <c r="K191" s="62" t="str">
        <f>IF(I191="×",0,IF(H191="","",H191/(VLOOKUP(E191,【設定】!$C$6:$D$26,2,FALSE))))</f>
        <v/>
      </c>
      <c r="L191" s="94" t="str">
        <f>IF(I191="×",0,IF(H191="","",H191/(VLOOKUP(E191,【設定】!$C$6:$D$26,2,FALSE))*VLOOKUP(E191,【設定】!$C$6:$E$26,3,FALSE)))</f>
        <v/>
      </c>
      <c r="M191" s="96" t="str">
        <f t="shared" si="38"/>
        <v/>
      </c>
      <c r="N191" s="96" t="str">
        <f t="shared" si="39"/>
        <v/>
      </c>
      <c r="O191" s="96" t="str">
        <f t="shared" si="40"/>
        <v/>
      </c>
      <c r="P191" s="96" t="str">
        <f t="shared" si="41"/>
        <v/>
      </c>
      <c r="Q191" s="96" t="str">
        <f>IF($D191=【設定】!$G$7,IF($I191="○",$L191,""),"")</f>
        <v/>
      </c>
      <c r="R191" s="96" t="str">
        <f>IF($D191=【設定】!$G$7,IF($I191="判定中",$L191,IF($I191="未完了",$L191,"")),"")</f>
        <v/>
      </c>
      <c r="S191" s="96" t="str">
        <f>IF($D191=【設定】!$G$8,IF($I191="○",$L191,""),"")</f>
        <v/>
      </c>
      <c r="T191" s="96" t="str">
        <f>IF($D191=【設定】!$G$8,IF($I191="判定中",$L191,IF($I191="未完了",$L191,"")),"")</f>
        <v/>
      </c>
      <c r="U191" s="96" t="str">
        <f>IF($D191=【設定】!$G$9,IF($I191="○",$L191,""),"")</f>
        <v/>
      </c>
      <c r="V191" s="96" t="str">
        <f>IF($D191=【設定】!$G$9,IF($I191="判定中",$L191,IF($I191="未完了",$L191,"")),"")</f>
        <v/>
      </c>
      <c r="W191" s="96" t="str">
        <f>IF($D191=【設定】!$G$10,IF($I191="○",$L191,""),"")</f>
        <v/>
      </c>
      <c r="X191" s="96" t="str">
        <f>IF($D191=【設定】!$G$10,IF($I191="判定中",$L191,IF($I191="未完了",$L191,"")),"")</f>
        <v/>
      </c>
      <c r="Y191" s="96" t="str">
        <f>IF($D191=【設定】!$G$11,IF($I191="○",$L191,""),"")</f>
        <v/>
      </c>
      <c r="Z191" s="96" t="str">
        <f>IF($D191=【設定】!$G$11,IF($I191="判定中",$L191,IF($I191="未完了",$L191,"")),"")</f>
        <v/>
      </c>
    </row>
    <row r="192" spans="1:26" x14ac:dyDescent="0.2">
      <c r="A192" s="20">
        <f t="shared" si="48"/>
        <v>186</v>
      </c>
      <c r="B192" s="21" t="str">
        <f t="shared" si="46"/>
        <v/>
      </c>
      <c r="C192" s="63"/>
      <c r="D192" s="64"/>
      <c r="E192" s="65"/>
      <c r="F192" s="66"/>
      <c r="G192" s="67"/>
      <c r="H192" s="68"/>
      <c r="I192" s="69"/>
      <c r="J192" s="67"/>
      <c r="K192" s="62" t="str">
        <f>IF(I192="×",0,IF(H192="","",H192/(VLOOKUP(E192,【設定】!$C$6:$D$26,2,FALSE))))</f>
        <v/>
      </c>
      <c r="L192" s="94" t="str">
        <f>IF(I192="×",0,IF(H192="","",H192/(VLOOKUP(E192,【設定】!$C$6:$D$26,2,FALSE))*VLOOKUP(E192,【設定】!$C$6:$E$26,3,FALSE)))</f>
        <v/>
      </c>
      <c r="M192" s="96" t="str">
        <f t="shared" si="38"/>
        <v/>
      </c>
      <c r="N192" s="96" t="str">
        <f t="shared" si="39"/>
        <v/>
      </c>
      <c r="O192" s="96" t="str">
        <f t="shared" si="40"/>
        <v/>
      </c>
      <c r="P192" s="96" t="str">
        <f t="shared" si="41"/>
        <v/>
      </c>
      <c r="Q192" s="96" t="str">
        <f>IF($D192=【設定】!$G$7,IF($I192="○",$L192,""),"")</f>
        <v/>
      </c>
      <c r="R192" s="96" t="str">
        <f>IF($D192=【設定】!$G$7,IF($I192="判定中",$L192,IF($I192="未完了",$L192,"")),"")</f>
        <v/>
      </c>
      <c r="S192" s="96" t="str">
        <f>IF($D192=【設定】!$G$8,IF($I192="○",$L192,""),"")</f>
        <v/>
      </c>
      <c r="T192" s="96" t="str">
        <f>IF($D192=【設定】!$G$8,IF($I192="判定中",$L192,IF($I192="未完了",$L192,"")),"")</f>
        <v/>
      </c>
      <c r="U192" s="96" t="str">
        <f>IF($D192=【設定】!$G$9,IF($I192="○",$L192,""),"")</f>
        <v/>
      </c>
      <c r="V192" s="96" t="str">
        <f>IF($D192=【設定】!$G$9,IF($I192="判定中",$L192,IF($I192="未完了",$L192,"")),"")</f>
        <v/>
      </c>
      <c r="W192" s="96" t="str">
        <f>IF($D192=【設定】!$G$10,IF($I192="○",$L192,""),"")</f>
        <v/>
      </c>
      <c r="X192" s="96" t="str">
        <f>IF($D192=【設定】!$G$10,IF($I192="判定中",$L192,IF($I192="未完了",$L192,"")),"")</f>
        <v/>
      </c>
      <c r="Y192" s="96" t="str">
        <f>IF($D192=【設定】!$G$11,IF($I192="○",$L192,""),"")</f>
        <v/>
      </c>
      <c r="Z192" s="96" t="str">
        <f>IF($D192=【設定】!$G$11,IF($I192="判定中",$L192,IF($I192="未完了",$L192,"")),"")</f>
        <v/>
      </c>
    </row>
    <row r="193" spans="1:26" x14ac:dyDescent="0.2">
      <c r="A193" s="20">
        <f t="shared" si="48"/>
        <v>187</v>
      </c>
      <c r="B193" s="21" t="str">
        <f t="shared" si="46"/>
        <v/>
      </c>
      <c r="C193" s="63"/>
      <c r="D193" s="64"/>
      <c r="E193" s="65"/>
      <c r="F193" s="66"/>
      <c r="G193" s="67"/>
      <c r="H193" s="68"/>
      <c r="I193" s="69"/>
      <c r="J193" s="67"/>
      <c r="K193" s="62" t="str">
        <f>IF(I193="×",0,IF(H193="","",H193/(VLOOKUP(E193,【設定】!$C$6:$D$26,2,FALSE))))</f>
        <v/>
      </c>
      <c r="L193" s="94" t="str">
        <f>IF(I193="×",0,IF(H193="","",H193/(VLOOKUP(E193,【設定】!$C$6:$D$26,2,FALSE))*VLOOKUP(E193,【設定】!$C$6:$E$26,3,FALSE)))</f>
        <v/>
      </c>
      <c r="M193" s="96" t="str">
        <f t="shared" si="38"/>
        <v/>
      </c>
      <c r="N193" s="96" t="str">
        <f t="shared" si="39"/>
        <v/>
      </c>
      <c r="O193" s="96" t="str">
        <f t="shared" si="40"/>
        <v/>
      </c>
      <c r="P193" s="96" t="str">
        <f t="shared" si="41"/>
        <v/>
      </c>
      <c r="Q193" s="96" t="str">
        <f>IF($D193=【設定】!$G$7,IF($I193="○",$L193,""),"")</f>
        <v/>
      </c>
      <c r="R193" s="96" t="str">
        <f>IF($D193=【設定】!$G$7,IF($I193="判定中",$L193,IF($I193="未完了",$L193,"")),"")</f>
        <v/>
      </c>
      <c r="S193" s="96" t="str">
        <f>IF($D193=【設定】!$G$8,IF($I193="○",$L193,""),"")</f>
        <v/>
      </c>
      <c r="T193" s="96" t="str">
        <f>IF($D193=【設定】!$G$8,IF($I193="判定中",$L193,IF($I193="未完了",$L193,"")),"")</f>
        <v/>
      </c>
      <c r="U193" s="96" t="str">
        <f>IF($D193=【設定】!$G$9,IF($I193="○",$L193,""),"")</f>
        <v/>
      </c>
      <c r="V193" s="96" t="str">
        <f>IF($D193=【設定】!$G$9,IF($I193="判定中",$L193,IF($I193="未完了",$L193,"")),"")</f>
        <v/>
      </c>
      <c r="W193" s="96" t="str">
        <f>IF($D193=【設定】!$G$10,IF($I193="○",$L193,""),"")</f>
        <v/>
      </c>
      <c r="X193" s="96" t="str">
        <f>IF($D193=【設定】!$G$10,IF($I193="判定中",$L193,IF($I193="未完了",$L193,"")),"")</f>
        <v/>
      </c>
      <c r="Y193" s="96" t="str">
        <f>IF($D193=【設定】!$G$11,IF($I193="○",$L193,""),"")</f>
        <v/>
      </c>
      <c r="Z193" s="96" t="str">
        <f>IF($D193=【設定】!$G$11,IF($I193="判定中",$L193,IF($I193="未完了",$L193,"")),"")</f>
        <v/>
      </c>
    </row>
    <row r="194" spans="1:26" x14ac:dyDescent="0.2">
      <c r="A194" s="20">
        <f t="shared" si="48"/>
        <v>188</v>
      </c>
      <c r="B194" s="21" t="str">
        <f t="shared" si="46"/>
        <v/>
      </c>
      <c r="C194" s="63"/>
      <c r="D194" s="64"/>
      <c r="E194" s="65"/>
      <c r="F194" s="66"/>
      <c r="G194" s="67"/>
      <c r="H194" s="68"/>
      <c r="I194" s="69"/>
      <c r="J194" s="67"/>
      <c r="K194" s="62" t="str">
        <f>IF(I194="×",0,IF(H194="","",H194/(VLOOKUP(E194,【設定】!$C$6:$D$26,2,FALSE))))</f>
        <v/>
      </c>
      <c r="L194" s="94" t="str">
        <f>IF(I194="×",0,IF(H194="","",H194/(VLOOKUP(E194,【設定】!$C$6:$D$26,2,FALSE))*VLOOKUP(E194,【設定】!$C$6:$E$26,3,FALSE)))</f>
        <v/>
      </c>
      <c r="M194" s="96" t="str">
        <f t="shared" si="38"/>
        <v/>
      </c>
      <c r="N194" s="96" t="str">
        <f t="shared" si="39"/>
        <v/>
      </c>
      <c r="O194" s="96" t="str">
        <f t="shared" si="40"/>
        <v/>
      </c>
      <c r="P194" s="96" t="str">
        <f t="shared" si="41"/>
        <v/>
      </c>
      <c r="Q194" s="96" t="str">
        <f>IF($D194=【設定】!$G$7,IF($I194="○",$L194,""),"")</f>
        <v/>
      </c>
      <c r="R194" s="96" t="str">
        <f>IF($D194=【設定】!$G$7,IF($I194="判定中",$L194,IF($I194="未完了",$L194,"")),"")</f>
        <v/>
      </c>
      <c r="S194" s="96" t="str">
        <f>IF($D194=【設定】!$G$8,IF($I194="○",$L194,""),"")</f>
        <v/>
      </c>
      <c r="T194" s="96" t="str">
        <f>IF($D194=【設定】!$G$8,IF($I194="判定中",$L194,IF($I194="未完了",$L194,"")),"")</f>
        <v/>
      </c>
      <c r="U194" s="96" t="str">
        <f>IF($D194=【設定】!$G$9,IF($I194="○",$L194,""),"")</f>
        <v/>
      </c>
      <c r="V194" s="96" t="str">
        <f>IF($D194=【設定】!$G$9,IF($I194="判定中",$L194,IF($I194="未完了",$L194,"")),"")</f>
        <v/>
      </c>
      <c r="W194" s="96" t="str">
        <f>IF($D194=【設定】!$G$10,IF($I194="○",$L194,""),"")</f>
        <v/>
      </c>
      <c r="X194" s="96" t="str">
        <f>IF($D194=【設定】!$G$10,IF($I194="判定中",$L194,IF($I194="未完了",$L194,"")),"")</f>
        <v/>
      </c>
      <c r="Y194" s="96" t="str">
        <f>IF($D194=【設定】!$G$11,IF($I194="○",$L194,""),"")</f>
        <v/>
      </c>
      <c r="Z194" s="96" t="str">
        <f>IF($D194=【設定】!$G$11,IF($I194="判定中",$L194,IF($I194="未完了",$L194,"")),"")</f>
        <v/>
      </c>
    </row>
    <row r="195" spans="1:26" x14ac:dyDescent="0.2">
      <c r="A195" s="20">
        <f t="shared" si="48"/>
        <v>189</v>
      </c>
      <c r="B195" s="21" t="str">
        <f t="shared" si="46"/>
        <v/>
      </c>
      <c r="C195" s="63"/>
      <c r="D195" s="64"/>
      <c r="E195" s="65"/>
      <c r="F195" s="66"/>
      <c r="G195" s="67"/>
      <c r="H195" s="68"/>
      <c r="I195" s="69"/>
      <c r="J195" s="67"/>
      <c r="K195" s="62" t="str">
        <f>IF(I195="×",0,IF(H195="","",H195/(VLOOKUP(E195,【設定】!$C$6:$D$26,2,FALSE))))</f>
        <v/>
      </c>
      <c r="L195" s="94" t="str">
        <f>IF(I195="×",0,IF(H195="","",H195/(VLOOKUP(E195,【設定】!$C$6:$D$26,2,FALSE))*VLOOKUP(E195,【設定】!$C$6:$E$26,3,FALSE)))</f>
        <v/>
      </c>
      <c r="M195" s="96" t="str">
        <f t="shared" si="38"/>
        <v/>
      </c>
      <c r="N195" s="96" t="str">
        <f t="shared" si="39"/>
        <v/>
      </c>
      <c r="O195" s="96" t="str">
        <f t="shared" si="40"/>
        <v/>
      </c>
      <c r="P195" s="96" t="str">
        <f t="shared" si="41"/>
        <v/>
      </c>
      <c r="Q195" s="96" t="str">
        <f>IF($D195=【設定】!$G$7,IF($I195="○",$L195,""),"")</f>
        <v/>
      </c>
      <c r="R195" s="96" t="str">
        <f>IF($D195=【設定】!$G$7,IF($I195="判定中",$L195,IF($I195="未完了",$L195,"")),"")</f>
        <v/>
      </c>
      <c r="S195" s="96" t="str">
        <f>IF($D195=【設定】!$G$8,IF($I195="○",$L195,""),"")</f>
        <v/>
      </c>
      <c r="T195" s="96" t="str">
        <f>IF($D195=【設定】!$G$8,IF($I195="判定中",$L195,IF($I195="未完了",$L195,"")),"")</f>
        <v/>
      </c>
      <c r="U195" s="96" t="str">
        <f>IF($D195=【設定】!$G$9,IF($I195="○",$L195,""),"")</f>
        <v/>
      </c>
      <c r="V195" s="96" t="str">
        <f>IF($D195=【設定】!$G$9,IF($I195="判定中",$L195,IF($I195="未完了",$L195,"")),"")</f>
        <v/>
      </c>
      <c r="W195" s="96" t="str">
        <f>IF($D195=【設定】!$G$10,IF($I195="○",$L195,""),"")</f>
        <v/>
      </c>
      <c r="X195" s="96" t="str">
        <f>IF($D195=【設定】!$G$10,IF($I195="判定中",$L195,IF($I195="未完了",$L195,"")),"")</f>
        <v/>
      </c>
      <c r="Y195" s="96" t="str">
        <f>IF($D195=【設定】!$G$11,IF($I195="○",$L195,""),"")</f>
        <v/>
      </c>
      <c r="Z195" s="96" t="str">
        <f>IF($D195=【設定】!$G$11,IF($I195="判定中",$L195,IF($I195="未完了",$L195,"")),"")</f>
        <v/>
      </c>
    </row>
    <row r="196" spans="1:26" x14ac:dyDescent="0.2">
      <c r="A196" s="20">
        <f t="shared" si="48"/>
        <v>190</v>
      </c>
      <c r="B196" s="21" t="str">
        <f t="shared" si="46"/>
        <v/>
      </c>
      <c r="C196" s="63"/>
      <c r="D196" s="64"/>
      <c r="E196" s="65"/>
      <c r="F196" s="66"/>
      <c r="G196" s="67"/>
      <c r="H196" s="68"/>
      <c r="I196" s="69"/>
      <c r="J196" s="67"/>
      <c r="K196" s="62" t="str">
        <f>IF(I196="×",0,IF(H196="","",H196/(VLOOKUP(E196,【設定】!$C$6:$D$26,2,FALSE))))</f>
        <v/>
      </c>
      <c r="L196" s="94" t="str">
        <f>IF(I196="×",0,IF(H196="","",H196/(VLOOKUP(E196,【設定】!$C$6:$D$26,2,FALSE))*VLOOKUP(E196,【設定】!$C$6:$E$26,3,FALSE)))</f>
        <v/>
      </c>
      <c r="M196" s="96" t="str">
        <f t="shared" si="38"/>
        <v/>
      </c>
      <c r="N196" s="96" t="str">
        <f t="shared" si="39"/>
        <v/>
      </c>
      <c r="O196" s="96" t="str">
        <f t="shared" si="40"/>
        <v/>
      </c>
      <c r="P196" s="96" t="str">
        <f t="shared" si="41"/>
        <v/>
      </c>
      <c r="Q196" s="96" t="str">
        <f>IF($D196=【設定】!$G$7,IF($I196="○",$L196,""),"")</f>
        <v/>
      </c>
      <c r="R196" s="96" t="str">
        <f>IF($D196=【設定】!$G$7,IF($I196="判定中",$L196,IF($I196="未完了",$L196,"")),"")</f>
        <v/>
      </c>
      <c r="S196" s="96" t="str">
        <f>IF($D196=【設定】!$G$8,IF($I196="○",$L196,""),"")</f>
        <v/>
      </c>
      <c r="T196" s="96" t="str">
        <f>IF($D196=【設定】!$G$8,IF($I196="判定中",$L196,IF($I196="未完了",$L196,"")),"")</f>
        <v/>
      </c>
      <c r="U196" s="96" t="str">
        <f>IF($D196=【設定】!$G$9,IF($I196="○",$L196,""),"")</f>
        <v/>
      </c>
      <c r="V196" s="96" t="str">
        <f>IF($D196=【設定】!$G$9,IF($I196="判定中",$L196,IF($I196="未完了",$L196,"")),"")</f>
        <v/>
      </c>
      <c r="W196" s="96" t="str">
        <f>IF($D196=【設定】!$G$10,IF($I196="○",$L196,""),"")</f>
        <v/>
      </c>
      <c r="X196" s="96" t="str">
        <f>IF($D196=【設定】!$G$10,IF($I196="判定中",$L196,IF($I196="未完了",$L196,"")),"")</f>
        <v/>
      </c>
      <c r="Y196" s="96" t="str">
        <f>IF($D196=【設定】!$G$11,IF($I196="○",$L196,""),"")</f>
        <v/>
      </c>
      <c r="Z196" s="96" t="str">
        <f>IF($D196=【設定】!$G$11,IF($I196="判定中",$L196,IF($I196="未完了",$L196,"")),"")</f>
        <v/>
      </c>
    </row>
    <row r="197" spans="1:26" x14ac:dyDescent="0.2">
      <c r="A197" s="20">
        <f t="shared" si="48"/>
        <v>191</v>
      </c>
      <c r="B197" s="21" t="str">
        <f t="shared" si="46"/>
        <v/>
      </c>
      <c r="C197" s="63"/>
      <c r="D197" s="64"/>
      <c r="E197" s="65"/>
      <c r="F197" s="66"/>
      <c r="G197" s="67"/>
      <c r="H197" s="68"/>
      <c r="I197" s="69"/>
      <c r="J197" s="67"/>
      <c r="K197" s="62" t="str">
        <f>IF(I197="×",0,IF(H197="","",H197/(VLOOKUP(E197,【設定】!$C$6:$D$26,2,FALSE))))</f>
        <v/>
      </c>
      <c r="L197" s="94" t="str">
        <f>IF(I197="×",0,IF(H197="","",H197/(VLOOKUP(E197,【設定】!$C$6:$D$26,2,FALSE))*VLOOKUP(E197,【設定】!$C$6:$E$26,3,FALSE)))</f>
        <v/>
      </c>
      <c r="M197" s="96" t="str">
        <f t="shared" si="38"/>
        <v/>
      </c>
      <c r="N197" s="96" t="str">
        <f t="shared" si="39"/>
        <v/>
      </c>
      <c r="O197" s="96" t="str">
        <f t="shared" si="40"/>
        <v/>
      </c>
      <c r="P197" s="96" t="str">
        <f t="shared" si="41"/>
        <v/>
      </c>
      <c r="Q197" s="96" t="str">
        <f>IF($D197=【設定】!$G$7,IF($I197="○",$L197,""),"")</f>
        <v/>
      </c>
      <c r="R197" s="96" t="str">
        <f>IF($D197=【設定】!$G$7,IF($I197="判定中",$L197,IF($I197="未完了",$L197,"")),"")</f>
        <v/>
      </c>
      <c r="S197" s="96" t="str">
        <f>IF($D197=【設定】!$G$8,IF($I197="○",$L197,""),"")</f>
        <v/>
      </c>
      <c r="T197" s="96" t="str">
        <f>IF($D197=【設定】!$G$8,IF($I197="判定中",$L197,IF($I197="未完了",$L197,"")),"")</f>
        <v/>
      </c>
      <c r="U197" s="96" t="str">
        <f>IF($D197=【設定】!$G$9,IF($I197="○",$L197,""),"")</f>
        <v/>
      </c>
      <c r="V197" s="96" t="str">
        <f>IF($D197=【設定】!$G$9,IF($I197="判定中",$L197,IF($I197="未完了",$L197,"")),"")</f>
        <v/>
      </c>
      <c r="W197" s="96" t="str">
        <f>IF($D197=【設定】!$G$10,IF($I197="○",$L197,""),"")</f>
        <v/>
      </c>
      <c r="X197" s="96" t="str">
        <f>IF($D197=【設定】!$G$10,IF($I197="判定中",$L197,IF($I197="未完了",$L197,"")),"")</f>
        <v/>
      </c>
      <c r="Y197" s="96" t="str">
        <f>IF($D197=【設定】!$G$11,IF($I197="○",$L197,""),"")</f>
        <v/>
      </c>
      <c r="Z197" s="96" t="str">
        <f>IF($D197=【設定】!$G$11,IF($I197="判定中",$L197,IF($I197="未完了",$L197,"")),"")</f>
        <v/>
      </c>
    </row>
    <row r="198" spans="1:26" x14ac:dyDescent="0.2">
      <c r="A198" s="20">
        <f t="shared" si="48"/>
        <v>192</v>
      </c>
      <c r="B198" s="21" t="str">
        <f t="shared" si="46"/>
        <v/>
      </c>
      <c r="C198" s="63"/>
      <c r="D198" s="64"/>
      <c r="E198" s="65"/>
      <c r="F198" s="66"/>
      <c r="G198" s="67"/>
      <c r="H198" s="68"/>
      <c r="I198" s="69"/>
      <c r="J198" s="67"/>
      <c r="K198" s="62" t="str">
        <f>IF(I198="×",0,IF(H198="","",H198/(VLOOKUP(E198,【設定】!$C$6:$D$26,2,FALSE))))</f>
        <v/>
      </c>
      <c r="L198" s="94" t="str">
        <f>IF(I198="×",0,IF(H198="","",H198/(VLOOKUP(E198,【設定】!$C$6:$D$26,2,FALSE))*VLOOKUP(E198,【設定】!$C$6:$E$26,3,FALSE)))</f>
        <v/>
      </c>
      <c r="M198" s="96" t="str">
        <f t="shared" si="38"/>
        <v/>
      </c>
      <c r="N198" s="96" t="str">
        <f t="shared" si="39"/>
        <v/>
      </c>
      <c r="O198" s="96" t="str">
        <f t="shared" si="40"/>
        <v/>
      </c>
      <c r="P198" s="96" t="str">
        <f t="shared" si="41"/>
        <v/>
      </c>
      <c r="Q198" s="96" t="str">
        <f>IF($D198=【設定】!$G$7,IF($I198="○",$L198,""),"")</f>
        <v/>
      </c>
      <c r="R198" s="96" t="str">
        <f>IF($D198=【設定】!$G$7,IF($I198="判定中",$L198,IF($I198="未完了",$L198,"")),"")</f>
        <v/>
      </c>
      <c r="S198" s="96" t="str">
        <f>IF($D198=【設定】!$G$8,IF($I198="○",$L198,""),"")</f>
        <v/>
      </c>
      <c r="T198" s="96" t="str">
        <f>IF($D198=【設定】!$G$8,IF($I198="判定中",$L198,IF($I198="未完了",$L198,"")),"")</f>
        <v/>
      </c>
      <c r="U198" s="96" t="str">
        <f>IF($D198=【設定】!$G$9,IF($I198="○",$L198,""),"")</f>
        <v/>
      </c>
      <c r="V198" s="96" t="str">
        <f>IF($D198=【設定】!$G$9,IF($I198="判定中",$L198,IF($I198="未完了",$L198,"")),"")</f>
        <v/>
      </c>
      <c r="W198" s="96" t="str">
        <f>IF($D198=【設定】!$G$10,IF($I198="○",$L198,""),"")</f>
        <v/>
      </c>
      <c r="X198" s="96" t="str">
        <f>IF($D198=【設定】!$G$10,IF($I198="判定中",$L198,IF($I198="未完了",$L198,"")),"")</f>
        <v/>
      </c>
      <c r="Y198" s="96" t="str">
        <f>IF($D198=【設定】!$G$11,IF($I198="○",$L198,""),"")</f>
        <v/>
      </c>
      <c r="Z198" s="96" t="str">
        <f>IF($D198=【設定】!$G$11,IF($I198="判定中",$L198,IF($I198="未完了",$L198,"")),"")</f>
        <v/>
      </c>
    </row>
    <row r="199" spans="1:26" x14ac:dyDescent="0.2">
      <c r="A199" s="20">
        <f t="shared" si="48"/>
        <v>193</v>
      </c>
      <c r="B199" s="21" t="str">
        <f t="shared" si="46"/>
        <v/>
      </c>
      <c r="C199" s="63"/>
      <c r="D199" s="64"/>
      <c r="E199" s="65"/>
      <c r="F199" s="66"/>
      <c r="G199" s="67"/>
      <c r="H199" s="68"/>
      <c r="I199" s="69"/>
      <c r="J199" s="67"/>
      <c r="K199" s="62" t="str">
        <f>IF(I199="×",0,IF(H199="","",H199/(VLOOKUP(E199,【設定】!$C$6:$D$26,2,FALSE))))</f>
        <v/>
      </c>
      <c r="L199" s="94" t="str">
        <f>IF(I199="×",0,IF(H199="","",H199/(VLOOKUP(E199,【設定】!$C$6:$D$26,2,FALSE))*VLOOKUP(E199,【設定】!$C$6:$E$26,3,FALSE)))</f>
        <v/>
      </c>
      <c r="M199" s="96" t="str">
        <f t="shared" ref="M199:M262" si="49">IF($I199="○",$L199,"")</f>
        <v/>
      </c>
      <c r="N199" s="96" t="str">
        <f t="shared" ref="N199:N262" si="50">IF($I199="判定中",$L199,IF($I199="未完了",$L199,""))</f>
        <v/>
      </c>
      <c r="O199" s="96" t="str">
        <f t="shared" ref="O199:O262" si="51">IF($I199="○",$H199,"")</f>
        <v/>
      </c>
      <c r="P199" s="96" t="str">
        <f t="shared" ref="P199:P262" si="52">IF($I199="判定中",$H199,IF($I199="未完了",$H199,""))</f>
        <v/>
      </c>
      <c r="Q199" s="96" t="str">
        <f>IF($D199=【設定】!$G$7,IF($I199="○",$L199,""),"")</f>
        <v/>
      </c>
      <c r="R199" s="96" t="str">
        <f>IF($D199=【設定】!$G$7,IF($I199="判定中",$L199,IF($I199="未完了",$L199,"")),"")</f>
        <v/>
      </c>
      <c r="S199" s="96" t="str">
        <f>IF($D199=【設定】!$G$8,IF($I199="○",$L199,""),"")</f>
        <v/>
      </c>
      <c r="T199" s="96" t="str">
        <f>IF($D199=【設定】!$G$8,IF($I199="判定中",$L199,IF($I199="未完了",$L199,"")),"")</f>
        <v/>
      </c>
      <c r="U199" s="96" t="str">
        <f>IF($D199=【設定】!$G$9,IF($I199="○",$L199,""),"")</f>
        <v/>
      </c>
      <c r="V199" s="96" t="str">
        <f>IF($D199=【設定】!$G$9,IF($I199="判定中",$L199,IF($I199="未完了",$L199,"")),"")</f>
        <v/>
      </c>
      <c r="W199" s="96" t="str">
        <f>IF($D199=【設定】!$G$10,IF($I199="○",$L199,""),"")</f>
        <v/>
      </c>
      <c r="X199" s="96" t="str">
        <f>IF($D199=【設定】!$G$10,IF($I199="判定中",$L199,IF($I199="未完了",$L199,"")),"")</f>
        <v/>
      </c>
      <c r="Y199" s="96" t="str">
        <f>IF($D199=【設定】!$G$11,IF($I199="○",$L199,""),"")</f>
        <v/>
      </c>
      <c r="Z199" s="96" t="str">
        <f>IF($D199=【設定】!$G$11,IF($I199="判定中",$L199,IF($I199="未完了",$L199,"")),"")</f>
        <v/>
      </c>
    </row>
    <row r="200" spans="1:26" x14ac:dyDescent="0.2">
      <c r="A200" s="20">
        <f t="shared" si="48"/>
        <v>194</v>
      </c>
      <c r="B200" s="21" t="str">
        <f t="shared" si="46"/>
        <v/>
      </c>
      <c r="C200" s="63"/>
      <c r="D200" s="64"/>
      <c r="E200" s="65"/>
      <c r="F200" s="66"/>
      <c r="G200" s="67"/>
      <c r="H200" s="68"/>
      <c r="I200" s="69"/>
      <c r="J200" s="67"/>
      <c r="K200" s="62" t="str">
        <f>IF(I200="×",0,IF(H200="","",H200/(VLOOKUP(E200,【設定】!$C$6:$D$26,2,FALSE))))</f>
        <v/>
      </c>
      <c r="L200" s="94" t="str">
        <f>IF(I200="×",0,IF(H200="","",H200/(VLOOKUP(E200,【設定】!$C$6:$D$26,2,FALSE))*VLOOKUP(E200,【設定】!$C$6:$E$26,3,FALSE)))</f>
        <v/>
      </c>
      <c r="M200" s="96" t="str">
        <f t="shared" si="49"/>
        <v/>
      </c>
      <c r="N200" s="96" t="str">
        <f t="shared" si="50"/>
        <v/>
      </c>
      <c r="O200" s="96" t="str">
        <f t="shared" si="51"/>
        <v/>
      </c>
      <c r="P200" s="96" t="str">
        <f t="shared" si="52"/>
        <v/>
      </c>
      <c r="Q200" s="96" t="str">
        <f>IF($D200=【設定】!$G$7,IF($I200="○",$L200,""),"")</f>
        <v/>
      </c>
      <c r="R200" s="96" t="str">
        <f>IF($D200=【設定】!$G$7,IF($I200="判定中",$L200,IF($I200="未完了",$L200,"")),"")</f>
        <v/>
      </c>
      <c r="S200" s="96" t="str">
        <f>IF($D200=【設定】!$G$8,IF($I200="○",$L200,""),"")</f>
        <v/>
      </c>
      <c r="T200" s="96" t="str">
        <f>IF($D200=【設定】!$G$8,IF($I200="判定中",$L200,IF($I200="未完了",$L200,"")),"")</f>
        <v/>
      </c>
      <c r="U200" s="96" t="str">
        <f>IF($D200=【設定】!$G$9,IF($I200="○",$L200,""),"")</f>
        <v/>
      </c>
      <c r="V200" s="96" t="str">
        <f>IF($D200=【設定】!$G$9,IF($I200="判定中",$L200,IF($I200="未完了",$L200,"")),"")</f>
        <v/>
      </c>
      <c r="W200" s="96" t="str">
        <f>IF($D200=【設定】!$G$10,IF($I200="○",$L200,""),"")</f>
        <v/>
      </c>
      <c r="X200" s="96" t="str">
        <f>IF($D200=【設定】!$G$10,IF($I200="判定中",$L200,IF($I200="未完了",$L200,"")),"")</f>
        <v/>
      </c>
      <c r="Y200" s="96" t="str">
        <f>IF($D200=【設定】!$G$11,IF($I200="○",$L200,""),"")</f>
        <v/>
      </c>
      <c r="Z200" s="96" t="str">
        <f>IF($D200=【設定】!$G$11,IF($I200="判定中",$L200,IF($I200="未完了",$L200,"")),"")</f>
        <v/>
      </c>
    </row>
    <row r="201" spans="1:26" x14ac:dyDescent="0.2">
      <c r="A201" s="20">
        <f t="shared" si="48"/>
        <v>195</v>
      </c>
      <c r="B201" s="21" t="str">
        <f t="shared" si="46"/>
        <v/>
      </c>
      <c r="C201" s="63"/>
      <c r="D201" s="64"/>
      <c r="E201" s="65"/>
      <c r="F201" s="66"/>
      <c r="G201" s="67"/>
      <c r="H201" s="68"/>
      <c r="I201" s="69"/>
      <c r="J201" s="67"/>
      <c r="K201" s="62" t="str">
        <f>IF(I201="×",0,IF(H201="","",H201/(VLOOKUP(E201,【設定】!$C$6:$D$26,2,FALSE))))</f>
        <v/>
      </c>
      <c r="L201" s="94" t="str">
        <f>IF(I201="×",0,IF(H201="","",H201/(VLOOKUP(E201,【設定】!$C$6:$D$26,2,FALSE))*VLOOKUP(E201,【設定】!$C$6:$E$26,3,FALSE)))</f>
        <v/>
      </c>
      <c r="M201" s="96" t="str">
        <f t="shared" si="49"/>
        <v/>
      </c>
      <c r="N201" s="96" t="str">
        <f t="shared" si="50"/>
        <v/>
      </c>
      <c r="O201" s="96" t="str">
        <f t="shared" si="51"/>
        <v/>
      </c>
      <c r="P201" s="96" t="str">
        <f t="shared" si="52"/>
        <v/>
      </c>
      <c r="Q201" s="96" t="str">
        <f>IF($D201=【設定】!$G$7,IF($I201="○",$L201,""),"")</f>
        <v/>
      </c>
      <c r="R201" s="96" t="str">
        <f>IF($D201=【設定】!$G$7,IF($I201="判定中",$L201,IF($I201="未完了",$L201,"")),"")</f>
        <v/>
      </c>
      <c r="S201" s="96" t="str">
        <f>IF($D201=【設定】!$G$8,IF($I201="○",$L201,""),"")</f>
        <v/>
      </c>
      <c r="T201" s="96" t="str">
        <f>IF($D201=【設定】!$G$8,IF($I201="判定中",$L201,IF($I201="未完了",$L201,"")),"")</f>
        <v/>
      </c>
      <c r="U201" s="96" t="str">
        <f>IF($D201=【設定】!$G$9,IF($I201="○",$L201,""),"")</f>
        <v/>
      </c>
      <c r="V201" s="96" t="str">
        <f>IF($D201=【設定】!$G$9,IF($I201="判定中",$L201,IF($I201="未完了",$L201,"")),"")</f>
        <v/>
      </c>
      <c r="W201" s="96" t="str">
        <f>IF($D201=【設定】!$G$10,IF($I201="○",$L201,""),"")</f>
        <v/>
      </c>
      <c r="X201" s="96" t="str">
        <f>IF($D201=【設定】!$G$10,IF($I201="判定中",$L201,IF($I201="未完了",$L201,"")),"")</f>
        <v/>
      </c>
      <c r="Y201" s="96" t="str">
        <f>IF($D201=【設定】!$G$11,IF($I201="○",$L201,""),"")</f>
        <v/>
      </c>
      <c r="Z201" s="96" t="str">
        <f>IF($D201=【設定】!$G$11,IF($I201="判定中",$L201,IF($I201="未完了",$L201,"")),"")</f>
        <v/>
      </c>
    </row>
    <row r="202" spans="1:26" x14ac:dyDescent="0.2">
      <c r="A202" s="20">
        <f t="shared" si="48"/>
        <v>196</v>
      </c>
      <c r="B202" s="21" t="str">
        <f t="shared" si="46"/>
        <v/>
      </c>
      <c r="C202" s="63"/>
      <c r="D202" s="64"/>
      <c r="E202" s="65"/>
      <c r="F202" s="66"/>
      <c r="G202" s="67"/>
      <c r="H202" s="68"/>
      <c r="I202" s="69"/>
      <c r="J202" s="67"/>
      <c r="K202" s="62" t="str">
        <f>IF(I202="×",0,IF(H202="","",H202/(VLOOKUP(E202,【設定】!$C$6:$D$26,2,FALSE))))</f>
        <v/>
      </c>
      <c r="L202" s="94" t="str">
        <f>IF(I202="×",0,IF(H202="","",H202/(VLOOKUP(E202,【設定】!$C$6:$D$26,2,FALSE))*VLOOKUP(E202,【設定】!$C$6:$E$26,3,FALSE)))</f>
        <v/>
      </c>
      <c r="M202" s="96" t="str">
        <f t="shared" si="49"/>
        <v/>
      </c>
      <c r="N202" s="96" t="str">
        <f t="shared" si="50"/>
        <v/>
      </c>
      <c r="O202" s="96" t="str">
        <f t="shared" si="51"/>
        <v/>
      </c>
      <c r="P202" s="96" t="str">
        <f t="shared" si="52"/>
        <v/>
      </c>
      <c r="Q202" s="96" t="str">
        <f>IF($D202=【設定】!$G$7,IF($I202="○",$L202,""),"")</f>
        <v/>
      </c>
      <c r="R202" s="96" t="str">
        <f>IF($D202=【設定】!$G$7,IF($I202="判定中",$L202,IF($I202="未完了",$L202,"")),"")</f>
        <v/>
      </c>
      <c r="S202" s="96" t="str">
        <f>IF($D202=【設定】!$G$8,IF($I202="○",$L202,""),"")</f>
        <v/>
      </c>
      <c r="T202" s="96" t="str">
        <f>IF($D202=【設定】!$G$8,IF($I202="判定中",$L202,IF($I202="未完了",$L202,"")),"")</f>
        <v/>
      </c>
      <c r="U202" s="96" t="str">
        <f>IF($D202=【設定】!$G$9,IF($I202="○",$L202,""),"")</f>
        <v/>
      </c>
      <c r="V202" s="96" t="str">
        <f>IF($D202=【設定】!$G$9,IF($I202="判定中",$L202,IF($I202="未完了",$L202,"")),"")</f>
        <v/>
      </c>
      <c r="W202" s="96" t="str">
        <f>IF($D202=【設定】!$G$10,IF($I202="○",$L202,""),"")</f>
        <v/>
      </c>
      <c r="X202" s="96" t="str">
        <f>IF($D202=【設定】!$G$10,IF($I202="判定中",$L202,IF($I202="未完了",$L202,"")),"")</f>
        <v/>
      </c>
      <c r="Y202" s="96" t="str">
        <f>IF($D202=【設定】!$G$11,IF($I202="○",$L202,""),"")</f>
        <v/>
      </c>
      <c r="Z202" s="96" t="str">
        <f>IF($D202=【設定】!$G$11,IF($I202="判定中",$L202,IF($I202="未完了",$L202,"")),"")</f>
        <v/>
      </c>
    </row>
    <row r="203" spans="1:26" x14ac:dyDescent="0.2">
      <c r="A203" s="20">
        <f t="shared" si="48"/>
        <v>197</v>
      </c>
      <c r="B203" s="21" t="str">
        <f t="shared" si="46"/>
        <v/>
      </c>
      <c r="C203" s="63"/>
      <c r="D203" s="64"/>
      <c r="E203" s="65"/>
      <c r="F203" s="66"/>
      <c r="G203" s="67"/>
      <c r="H203" s="68"/>
      <c r="I203" s="69"/>
      <c r="J203" s="67"/>
      <c r="K203" s="62" t="str">
        <f>IF(I203="×",0,IF(H203="","",H203/(VLOOKUP(E203,【設定】!$C$6:$D$26,2,FALSE))))</f>
        <v/>
      </c>
      <c r="L203" s="94" t="str">
        <f>IF(I203="×",0,IF(H203="","",H203/(VLOOKUP(E203,【設定】!$C$6:$D$26,2,FALSE))*VLOOKUP(E203,【設定】!$C$6:$E$26,3,FALSE)))</f>
        <v/>
      </c>
      <c r="M203" s="96" t="str">
        <f t="shared" si="49"/>
        <v/>
      </c>
      <c r="N203" s="96" t="str">
        <f t="shared" si="50"/>
        <v/>
      </c>
      <c r="O203" s="96" t="str">
        <f t="shared" si="51"/>
        <v/>
      </c>
      <c r="P203" s="96" t="str">
        <f t="shared" si="52"/>
        <v/>
      </c>
      <c r="Q203" s="96" t="str">
        <f>IF($D203=【設定】!$G$7,IF($I203="○",$L203,""),"")</f>
        <v/>
      </c>
      <c r="R203" s="96" t="str">
        <f>IF($D203=【設定】!$G$7,IF($I203="判定中",$L203,IF($I203="未完了",$L203,"")),"")</f>
        <v/>
      </c>
      <c r="S203" s="96" t="str">
        <f>IF($D203=【設定】!$G$8,IF($I203="○",$L203,""),"")</f>
        <v/>
      </c>
      <c r="T203" s="96" t="str">
        <f>IF($D203=【設定】!$G$8,IF($I203="判定中",$L203,IF($I203="未完了",$L203,"")),"")</f>
        <v/>
      </c>
      <c r="U203" s="96" t="str">
        <f>IF($D203=【設定】!$G$9,IF($I203="○",$L203,""),"")</f>
        <v/>
      </c>
      <c r="V203" s="96" t="str">
        <f>IF($D203=【設定】!$G$9,IF($I203="判定中",$L203,IF($I203="未完了",$L203,"")),"")</f>
        <v/>
      </c>
      <c r="W203" s="96" t="str">
        <f>IF($D203=【設定】!$G$10,IF($I203="○",$L203,""),"")</f>
        <v/>
      </c>
      <c r="X203" s="96" t="str">
        <f>IF($D203=【設定】!$G$10,IF($I203="判定中",$L203,IF($I203="未完了",$L203,"")),"")</f>
        <v/>
      </c>
      <c r="Y203" s="96" t="str">
        <f>IF($D203=【設定】!$G$11,IF($I203="○",$L203,""),"")</f>
        <v/>
      </c>
      <c r="Z203" s="96" t="str">
        <f>IF($D203=【設定】!$G$11,IF($I203="判定中",$L203,IF($I203="未完了",$L203,"")),"")</f>
        <v/>
      </c>
    </row>
    <row r="204" spans="1:26" x14ac:dyDescent="0.2">
      <c r="A204" s="20">
        <f t="shared" si="48"/>
        <v>198</v>
      </c>
      <c r="B204" s="21" t="str">
        <f t="shared" si="46"/>
        <v/>
      </c>
      <c r="C204" s="63"/>
      <c r="D204" s="64"/>
      <c r="E204" s="65"/>
      <c r="F204" s="66"/>
      <c r="G204" s="67"/>
      <c r="H204" s="68"/>
      <c r="I204" s="69"/>
      <c r="J204" s="67"/>
      <c r="K204" s="62" t="str">
        <f>IF(I204="×",0,IF(H204="","",H204/(VLOOKUP(E204,【設定】!$C$6:$D$26,2,FALSE))))</f>
        <v/>
      </c>
      <c r="L204" s="94" t="str">
        <f>IF(I204="×",0,IF(H204="","",H204/(VLOOKUP(E204,【設定】!$C$6:$D$26,2,FALSE))*VLOOKUP(E204,【設定】!$C$6:$E$26,3,FALSE)))</f>
        <v/>
      </c>
      <c r="M204" s="96" t="str">
        <f t="shared" si="49"/>
        <v/>
      </c>
      <c r="N204" s="96" t="str">
        <f t="shared" si="50"/>
        <v/>
      </c>
      <c r="O204" s="96" t="str">
        <f t="shared" si="51"/>
        <v/>
      </c>
      <c r="P204" s="96" t="str">
        <f t="shared" si="52"/>
        <v/>
      </c>
      <c r="Q204" s="96" t="str">
        <f>IF($D204=【設定】!$G$7,IF($I204="○",$L204,""),"")</f>
        <v/>
      </c>
      <c r="R204" s="96" t="str">
        <f>IF($D204=【設定】!$G$7,IF($I204="判定中",$L204,IF($I204="未完了",$L204,"")),"")</f>
        <v/>
      </c>
      <c r="S204" s="96" t="str">
        <f>IF($D204=【設定】!$G$8,IF($I204="○",$L204,""),"")</f>
        <v/>
      </c>
      <c r="T204" s="96" t="str">
        <f>IF($D204=【設定】!$G$8,IF($I204="判定中",$L204,IF($I204="未完了",$L204,"")),"")</f>
        <v/>
      </c>
      <c r="U204" s="96" t="str">
        <f>IF($D204=【設定】!$G$9,IF($I204="○",$L204,""),"")</f>
        <v/>
      </c>
      <c r="V204" s="96" t="str">
        <f>IF($D204=【設定】!$G$9,IF($I204="判定中",$L204,IF($I204="未完了",$L204,"")),"")</f>
        <v/>
      </c>
      <c r="W204" s="96" t="str">
        <f>IF($D204=【設定】!$G$10,IF($I204="○",$L204,""),"")</f>
        <v/>
      </c>
      <c r="X204" s="96" t="str">
        <f>IF($D204=【設定】!$G$10,IF($I204="判定中",$L204,IF($I204="未完了",$L204,"")),"")</f>
        <v/>
      </c>
      <c r="Y204" s="96" t="str">
        <f>IF($D204=【設定】!$G$11,IF($I204="○",$L204,""),"")</f>
        <v/>
      </c>
      <c r="Z204" s="96" t="str">
        <f>IF($D204=【設定】!$G$11,IF($I204="判定中",$L204,IF($I204="未完了",$L204,"")),"")</f>
        <v/>
      </c>
    </row>
    <row r="205" spans="1:26" x14ac:dyDescent="0.2">
      <c r="A205" s="20">
        <f t="shared" si="48"/>
        <v>199</v>
      </c>
      <c r="B205" s="21" t="str">
        <f t="shared" si="46"/>
        <v/>
      </c>
      <c r="C205" s="63"/>
      <c r="D205" s="64"/>
      <c r="E205" s="65"/>
      <c r="F205" s="66"/>
      <c r="G205" s="67"/>
      <c r="H205" s="68"/>
      <c r="I205" s="69"/>
      <c r="J205" s="67"/>
      <c r="K205" s="62" t="str">
        <f>IF(I205="×",0,IF(H205="","",H205/(VLOOKUP(E205,【設定】!$C$6:$D$26,2,FALSE))))</f>
        <v/>
      </c>
      <c r="L205" s="94" t="str">
        <f>IF(I205="×",0,IF(H205="","",H205/(VLOOKUP(E205,【設定】!$C$6:$D$26,2,FALSE))*VLOOKUP(E205,【設定】!$C$6:$E$26,3,FALSE)))</f>
        <v/>
      </c>
      <c r="M205" s="96" t="str">
        <f t="shared" si="49"/>
        <v/>
      </c>
      <c r="N205" s="96" t="str">
        <f t="shared" si="50"/>
        <v/>
      </c>
      <c r="O205" s="96" t="str">
        <f t="shared" si="51"/>
        <v/>
      </c>
      <c r="P205" s="96" t="str">
        <f t="shared" si="52"/>
        <v/>
      </c>
      <c r="Q205" s="96" t="str">
        <f>IF($D205=【設定】!$G$7,IF($I205="○",$L205,""),"")</f>
        <v/>
      </c>
      <c r="R205" s="96" t="str">
        <f>IF($D205=【設定】!$G$7,IF($I205="判定中",$L205,IF($I205="未完了",$L205,"")),"")</f>
        <v/>
      </c>
      <c r="S205" s="96" t="str">
        <f>IF($D205=【設定】!$G$8,IF($I205="○",$L205,""),"")</f>
        <v/>
      </c>
      <c r="T205" s="96" t="str">
        <f>IF($D205=【設定】!$G$8,IF($I205="判定中",$L205,IF($I205="未完了",$L205,"")),"")</f>
        <v/>
      </c>
      <c r="U205" s="96" t="str">
        <f>IF($D205=【設定】!$G$9,IF($I205="○",$L205,""),"")</f>
        <v/>
      </c>
      <c r="V205" s="96" t="str">
        <f>IF($D205=【設定】!$G$9,IF($I205="判定中",$L205,IF($I205="未完了",$L205,"")),"")</f>
        <v/>
      </c>
      <c r="W205" s="96" t="str">
        <f>IF($D205=【設定】!$G$10,IF($I205="○",$L205,""),"")</f>
        <v/>
      </c>
      <c r="X205" s="96" t="str">
        <f>IF($D205=【設定】!$G$10,IF($I205="判定中",$L205,IF($I205="未完了",$L205,"")),"")</f>
        <v/>
      </c>
      <c r="Y205" s="96" t="str">
        <f>IF($D205=【設定】!$G$11,IF($I205="○",$L205,""),"")</f>
        <v/>
      </c>
      <c r="Z205" s="96" t="str">
        <f>IF($D205=【設定】!$G$11,IF($I205="判定中",$L205,IF($I205="未完了",$L205,"")),"")</f>
        <v/>
      </c>
    </row>
    <row r="206" spans="1:26" x14ac:dyDescent="0.2">
      <c r="A206" s="20">
        <f t="shared" si="48"/>
        <v>200</v>
      </c>
      <c r="B206" s="21" t="str">
        <f t="shared" si="46"/>
        <v/>
      </c>
      <c r="C206" s="63"/>
      <c r="D206" s="64"/>
      <c r="E206" s="65"/>
      <c r="F206" s="66"/>
      <c r="G206" s="67"/>
      <c r="H206" s="68"/>
      <c r="I206" s="69"/>
      <c r="J206" s="67"/>
      <c r="K206" s="62" t="str">
        <f>IF(I206="×",0,IF(H206="","",H206/(VLOOKUP(E206,【設定】!$C$6:$D$26,2,FALSE))))</f>
        <v/>
      </c>
      <c r="L206" s="94" t="str">
        <f>IF(I206="×",0,IF(H206="","",H206/(VLOOKUP(E206,【設定】!$C$6:$D$26,2,FALSE))*VLOOKUP(E206,【設定】!$C$6:$E$26,3,FALSE)))</f>
        <v/>
      </c>
      <c r="M206" s="96" t="str">
        <f t="shared" si="49"/>
        <v/>
      </c>
      <c r="N206" s="96" t="str">
        <f t="shared" si="50"/>
        <v/>
      </c>
      <c r="O206" s="96" t="str">
        <f t="shared" si="51"/>
        <v/>
      </c>
      <c r="P206" s="96" t="str">
        <f t="shared" si="52"/>
        <v/>
      </c>
      <c r="Q206" s="96" t="str">
        <f>IF($D206=【設定】!$G$7,IF($I206="○",$L206,""),"")</f>
        <v/>
      </c>
      <c r="R206" s="96" t="str">
        <f>IF($D206=【設定】!$G$7,IF($I206="判定中",$L206,IF($I206="未完了",$L206,"")),"")</f>
        <v/>
      </c>
      <c r="S206" s="96" t="str">
        <f>IF($D206=【設定】!$G$8,IF($I206="○",$L206,""),"")</f>
        <v/>
      </c>
      <c r="T206" s="96" t="str">
        <f>IF($D206=【設定】!$G$8,IF($I206="判定中",$L206,IF($I206="未完了",$L206,"")),"")</f>
        <v/>
      </c>
      <c r="U206" s="96" t="str">
        <f>IF($D206=【設定】!$G$9,IF($I206="○",$L206,""),"")</f>
        <v/>
      </c>
      <c r="V206" s="96" t="str">
        <f>IF($D206=【設定】!$G$9,IF($I206="判定中",$L206,IF($I206="未完了",$L206,"")),"")</f>
        <v/>
      </c>
      <c r="W206" s="96" t="str">
        <f>IF($D206=【設定】!$G$10,IF($I206="○",$L206,""),"")</f>
        <v/>
      </c>
      <c r="X206" s="96" t="str">
        <f>IF($D206=【設定】!$G$10,IF($I206="判定中",$L206,IF($I206="未完了",$L206,"")),"")</f>
        <v/>
      </c>
      <c r="Y206" s="96" t="str">
        <f>IF($D206=【設定】!$G$11,IF($I206="○",$L206,""),"")</f>
        <v/>
      </c>
      <c r="Z206" s="96" t="str">
        <f>IF($D206=【設定】!$G$11,IF($I206="判定中",$L206,IF($I206="未完了",$L206,"")),"")</f>
        <v/>
      </c>
    </row>
    <row r="207" spans="1:26" x14ac:dyDescent="0.2">
      <c r="A207" s="20">
        <f t="shared" si="48"/>
        <v>201</v>
      </c>
      <c r="B207" s="21" t="str">
        <f t="shared" si="46"/>
        <v/>
      </c>
      <c r="C207" s="63"/>
      <c r="D207" s="64"/>
      <c r="E207" s="65"/>
      <c r="F207" s="66"/>
      <c r="G207" s="67"/>
      <c r="H207" s="68"/>
      <c r="I207" s="69"/>
      <c r="J207" s="67"/>
      <c r="K207" s="62" t="str">
        <f>IF(I207="×",0,IF(H207="","",H207/(VLOOKUP(E207,【設定】!$C$6:$D$26,2,FALSE))))</f>
        <v/>
      </c>
      <c r="L207" s="94" t="str">
        <f>IF(I207="×",0,IF(H207="","",H207/(VLOOKUP(E207,【設定】!$C$6:$D$26,2,FALSE))*VLOOKUP(E207,【設定】!$C$6:$E$26,3,FALSE)))</f>
        <v/>
      </c>
      <c r="M207" s="96" t="str">
        <f t="shared" si="49"/>
        <v/>
      </c>
      <c r="N207" s="96" t="str">
        <f t="shared" si="50"/>
        <v/>
      </c>
      <c r="O207" s="96" t="str">
        <f t="shared" si="51"/>
        <v/>
      </c>
      <c r="P207" s="96" t="str">
        <f t="shared" si="52"/>
        <v/>
      </c>
      <c r="Q207" s="96" t="str">
        <f>IF($D207=【設定】!$G$7,IF($I207="○",$L207,""),"")</f>
        <v/>
      </c>
      <c r="R207" s="96" t="str">
        <f>IF($D207=【設定】!$G$7,IF($I207="判定中",$L207,IF($I207="未完了",$L207,"")),"")</f>
        <v/>
      </c>
      <c r="S207" s="96" t="str">
        <f>IF($D207=【設定】!$G$8,IF($I207="○",$L207,""),"")</f>
        <v/>
      </c>
      <c r="T207" s="96" t="str">
        <f>IF($D207=【設定】!$G$8,IF($I207="判定中",$L207,IF($I207="未完了",$L207,"")),"")</f>
        <v/>
      </c>
      <c r="U207" s="96" t="str">
        <f>IF($D207=【設定】!$G$9,IF($I207="○",$L207,""),"")</f>
        <v/>
      </c>
      <c r="V207" s="96" t="str">
        <f>IF($D207=【設定】!$G$9,IF($I207="判定中",$L207,IF($I207="未完了",$L207,"")),"")</f>
        <v/>
      </c>
      <c r="W207" s="96" t="str">
        <f>IF($D207=【設定】!$G$10,IF($I207="○",$L207,""),"")</f>
        <v/>
      </c>
      <c r="X207" s="96" t="str">
        <f>IF($D207=【設定】!$G$10,IF($I207="判定中",$L207,IF($I207="未完了",$L207,"")),"")</f>
        <v/>
      </c>
      <c r="Y207" s="96" t="str">
        <f>IF($D207=【設定】!$G$11,IF($I207="○",$L207,""),"")</f>
        <v/>
      </c>
      <c r="Z207" s="96" t="str">
        <f>IF($D207=【設定】!$G$11,IF($I207="判定中",$L207,IF($I207="未完了",$L207,"")),"")</f>
        <v/>
      </c>
    </row>
    <row r="208" spans="1:26" x14ac:dyDescent="0.2">
      <c r="A208" s="20">
        <f t="shared" si="48"/>
        <v>202</v>
      </c>
      <c r="B208" s="21" t="str">
        <f t="shared" si="46"/>
        <v/>
      </c>
      <c r="C208" s="63"/>
      <c r="D208" s="64"/>
      <c r="E208" s="65"/>
      <c r="F208" s="66"/>
      <c r="G208" s="67"/>
      <c r="H208" s="68"/>
      <c r="I208" s="69"/>
      <c r="J208" s="67"/>
      <c r="K208" s="62" t="str">
        <f>IF(I208="×",0,IF(H208="","",H208/(VLOOKUP(E208,【設定】!$C$6:$D$26,2,FALSE))))</f>
        <v/>
      </c>
      <c r="L208" s="94" t="str">
        <f>IF(I208="×",0,IF(H208="","",H208/(VLOOKUP(E208,【設定】!$C$6:$D$26,2,FALSE))*VLOOKUP(E208,【設定】!$C$6:$E$26,3,FALSE)))</f>
        <v/>
      </c>
      <c r="M208" s="96" t="str">
        <f t="shared" si="49"/>
        <v/>
      </c>
      <c r="N208" s="96" t="str">
        <f t="shared" si="50"/>
        <v/>
      </c>
      <c r="O208" s="96" t="str">
        <f t="shared" si="51"/>
        <v/>
      </c>
      <c r="P208" s="96" t="str">
        <f t="shared" si="52"/>
        <v/>
      </c>
      <c r="Q208" s="96" t="str">
        <f>IF($D208=【設定】!$G$7,IF($I208="○",$L208,""),"")</f>
        <v/>
      </c>
      <c r="R208" s="96" t="str">
        <f>IF($D208=【設定】!$G$7,IF($I208="判定中",$L208,IF($I208="未完了",$L208,"")),"")</f>
        <v/>
      </c>
      <c r="S208" s="96" t="str">
        <f>IF($D208=【設定】!$G$8,IF($I208="○",$L208,""),"")</f>
        <v/>
      </c>
      <c r="T208" s="96" t="str">
        <f>IF($D208=【設定】!$G$8,IF($I208="判定中",$L208,IF($I208="未完了",$L208,"")),"")</f>
        <v/>
      </c>
      <c r="U208" s="96" t="str">
        <f>IF($D208=【設定】!$G$9,IF($I208="○",$L208,""),"")</f>
        <v/>
      </c>
      <c r="V208" s="96" t="str">
        <f>IF($D208=【設定】!$G$9,IF($I208="判定中",$L208,IF($I208="未完了",$L208,"")),"")</f>
        <v/>
      </c>
      <c r="W208" s="96" t="str">
        <f>IF($D208=【設定】!$G$10,IF($I208="○",$L208,""),"")</f>
        <v/>
      </c>
      <c r="X208" s="96" t="str">
        <f>IF($D208=【設定】!$G$10,IF($I208="判定中",$L208,IF($I208="未完了",$L208,"")),"")</f>
        <v/>
      </c>
      <c r="Y208" s="96" t="str">
        <f>IF($D208=【設定】!$G$11,IF($I208="○",$L208,""),"")</f>
        <v/>
      </c>
      <c r="Z208" s="96" t="str">
        <f>IF($D208=【設定】!$G$11,IF($I208="判定中",$L208,IF($I208="未完了",$L208,"")),"")</f>
        <v/>
      </c>
    </row>
    <row r="209" spans="1:26" x14ac:dyDescent="0.2">
      <c r="A209" s="20">
        <f t="shared" si="48"/>
        <v>203</v>
      </c>
      <c r="B209" s="21" t="str">
        <f t="shared" si="46"/>
        <v/>
      </c>
      <c r="C209" s="63"/>
      <c r="D209" s="64"/>
      <c r="E209" s="65"/>
      <c r="F209" s="66"/>
      <c r="G209" s="67"/>
      <c r="H209" s="68"/>
      <c r="I209" s="69"/>
      <c r="J209" s="67"/>
      <c r="K209" s="62" t="str">
        <f>IF(I209="×",0,IF(H209="","",H209/(VLOOKUP(E209,【設定】!$C$6:$D$26,2,FALSE))))</f>
        <v/>
      </c>
      <c r="L209" s="94" t="str">
        <f>IF(I209="×",0,IF(H209="","",H209/(VLOOKUP(E209,【設定】!$C$6:$D$26,2,FALSE))*VLOOKUP(E209,【設定】!$C$6:$E$26,3,FALSE)))</f>
        <v/>
      </c>
      <c r="M209" s="96" t="str">
        <f t="shared" si="49"/>
        <v/>
      </c>
      <c r="N209" s="96" t="str">
        <f t="shared" si="50"/>
        <v/>
      </c>
      <c r="O209" s="96" t="str">
        <f t="shared" si="51"/>
        <v/>
      </c>
      <c r="P209" s="96" t="str">
        <f t="shared" si="52"/>
        <v/>
      </c>
      <c r="Q209" s="96" t="str">
        <f>IF($D209=【設定】!$G$7,IF($I209="○",$L209,""),"")</f>
        <v/>
      </c>
      <c r="R209" s="96" t="str">
        <f>IF($D209=【設定】!$G$7,IF($I209="判定中",$L209,IF($I209="未完了",$L209,"")),"")</f>
        <v/>
      </c>
      <c r="S209" s="96" t="str">
        <f>IF($D209=【設定】!$G$8,IF($I209="○",$L209,""),"")</f>
        <v/>
      </c>
      <c r="T209" s="96" t="str">
        <f>IF($D209=【設定】!$G$8,IF($I209="判定中",$L209,IF($I209="未完了",$L209,"")),"")</f>
        <v/>
      </c>
      <c r="U209" s="96" t="str">
        <f>IF($D209=【設定】!$G$9,IF($I209="○",$L209,""),"")</f>
        <v/>
      </c>
      <c r="V209" s="96" t="str">
        <f>IF($D209=【設定】!$G$9,IF($I209="判定中",$L209,IF($I209="未完了",$L209,"")),"")</f>
        <v/>
      </c>
      <c r="W209" s="96" t="str">
        <f>IF($D209=【設定】!$G$10,IF($I209="○",$L209,""),"")</f>
        <v/>
      </c>
      <c r="X209" s="96" t="str">
        <f>IF($D209=【設定】!$G$10,IF($I209="判定中",$L209,IF($I209="未完了",$L209,"")),"")</f>
        <v/>
      </c>
      <c r="Y209" s="96" t="str">
        <f>IF($D209=【設定】!$G$11,IF($I209="○",$L209,""),"")</f>
        <v/>
      </c>
      <c r="Z209" s="96" t="str">
        <f>IF($D209=【設定】!$G$11,IF($I209="判定中",$L209,IF($I209="未完了",$L209,"")),"")</f>
        <v/>
      </c>
    </row>
    <row r="210" spans="1:26" x14ac:dyDescent="0.2">
      <c r="A210" s="20">
        <f t="shared" si="48"/>
        <v>204</v>
      </c>
      <c r="B210" s="21" t="str">
        <f t="shared" si="46"/>
        <v/>
      </c>
      <c r="C210" s="63"/>
      <c r="D210" s="64"/>
      <c r="E210" s="65"/>
      <c r="F210" s="66"/>
      <c r="G210" s="67"/>
      <c r="H210" s="68"/>
      <c r="I210" s="69"/>
      <c r="J210" s="67"/>
      <c r="K210" s="62" t="str">
        <f>IF(I210="×",0,IF(H210="","",H210/(VLOOKUP(E210,【設定】!$C$6:$D$26,2,FALSE))))</f>
        <v/>
      </c>
      <c r="L210" s="94" t="str">
        <f>IF(I210="×",0,IF(H210="","",H210/(VLOOKUP(E210,【設定】!$C$6:$D$26,2,FALSE))*VLOOKUP(E210,【設定】!$C$6:$E$26,3,FALSE)))</f>
        <v/>
      </c>
      <c r="M210" s="96" t="str">
        <f t="shared" si="49"/>
        <v/>
      </c>
      <c r="N210" s="96" t="str">
        <f t="shared" si="50"/>
        <v/>
      </c>
      <c r="O210" s="96" t="str">
        <f t="shared" si="51"/>
        <v/>
      </c>
      <c r="P210" s="96" t="str">
        <f t="shared" si="52"/>
        <v/>
      </c>
      <c r="Q210" s="96" t="str">
        <f>IF($D210=【設定】!$G$7,IF($I210="○",$L210,""),"")</f>
        <v/>
      </c>
      <c r="R210" s="96" t="str">
        <f>IF($D210=【設定】!$G$7,IF($I210="判定中",$L210,IF($I210="未完了",$L210,"")),"")</f>
        <v/>
      </c>
      <c r="S210" s="96" t="str">
        <f>IF($D210=【設定】!$G$8,IF($I210="○",$L210,""),"")</f>
        <v/>
      </c>
      <c r="T210" s="96" t="str">
        <f>IF($D210=【設定】!$G$8,IF($I210="判定中",$L210,IF($I210="未完了",$L210,"")),"")</f>
        <v/>
      </c>
      <c r="U210" s="96" t="str">
        <f>IF($D210=【設定】!$G$9,IF($I210="○",$L210,""),"")</f>
        <v/>
      </c>
      <c r="V210" s="96" t="str">
        <f>IF($D210=【設定】!$G$9,IF($I210="判定中",$L210,IF($I210="未完了",$L210,"")),"")</f>
        <v/>
      </c>
      <c r="W210" s="96" t="str">
        <f>IF($D210=【設定】!$G$10,IF($I210="○",$L210,""),"")</f>
        <v/>
      </c>
      <c r="X210" s="96" t="str">
        <f>IF($D210=【設定】!$G$10,IF($I210="判定中",$L210,IF($I210="未完了",$L210,"")),"")</f>
        <v/>
      </c>
      <c r="Y210" s="96" t="str">
        <f>IF($D210=【設定】!$G$11,IF($I210="○",$L210,""),"")</f>
        <v/>
      </c>
      <c r="Z210" s="96" t="str">
        <f>IF($D210=【設定】!$G$11,IF($I210="判定中",$L210,IF($I210="未完了",$L210,"")),"")</f>
        <v/>
      </c>
    </row>
    <row r="211" spans="1:26" x14ac:dyDescent="0.2">
      <c r="A211" s="20">
        <f t="shared" si="48"/>
        <v>205</v>
      </c>
      <c r="B211" s="21" t="str">
        <f t="shared" si="46"/>
        <v/>
      </c>
      <c r="C211" s="63"/>
      <c r="D211" s="64"/>
      <c r="E211" s="65"/>
      <c r="F211" s="66"/>
      <c r="G211" s="67"/>
      <c r="H211" s="68"/>
      <c r="I211" s="69"/>
      <c r="J211" s="67"/>
      <c r="K211" s="62" t="str">
        <f>IF(I211="×",0,IF(H211="","",H211/(VLOOKUP(E211,【設定】!$C$6:$D$26,2,FALSE))))</f>
        <v/>
      </c>
      <c r="L211" s="94" t="str">
        <f>IF(I211="×",0,IF(H211="","",H211/(VLOOKUP(E211,【設定】!$C$6:$D$26,2,FALSE))*VLOOKUP(E211,【設定】!$C$6:$E$26,3,FALSE)))</f>
        <v/>
      </c>
      <c r="M211" s="96" t="str">
        <f t="shared" si="49"/>
        <v/>
      </c>
      <c r="N211" s="96" t="str">
        <f t="shared" si="50"/>
        <v/>
      </c>
      <c r="O211" s="96" t="str">
        <f t="shared" si="51"/>
        <v/>
      </c>
      <c r="P211" s="96" t="str">
        <f t="shared" si="52"/>
        <v/>
      </c>
      <c r="Q211" s="96" t="str">
        <f>IF($D211=【設定】!$G$7,IF($I211="○",$L211,""),"")</f>
        <v/>
      </c>
      <c r="R211" s="96" t="str">
        <f>IF($D211=【設定】!$G$7,IF($I211="判定中",$L211,IF($I211="未完了",$L211,"")),"")</f>
        <v/>
      </c>
      <c r="S211" s="96" t="str">
        <f>IF($D211=【設定】!$G$8,IF($I211="○",$L211,""),"")</f>
        <v/>
      </c>
      <c r="T211" s="96" t="str">
        <f>IF($D211=【設定】!$G$8,IF($I211="判定中",$L211,IF($I211="未完了",$L211,"")),"")</f>
        <v/>
      </c>
      <c r="U211" s="96" t="str">
        <f>IF($D211=【設定】!$G$9,IF($I211="○",$L211,""),"")</f>
        <v/>
      </c>
      <c r="V211" s="96" t="str">
        <f>IF($D211=【設定】!$G$9,IF($I211="判定中",$L211,IF($I211="未完了",$L211,"")),"")</f>
        <v/>
      </c>
      <c r="W211" s="96" t="str">
        <f>IF($D211=【設定】!$G$10,IF($I211="○",$L211,""),"")</f>
        <v/>
      </c>
      <c r="X211" s="96" t="str">
        <f>IF($D211=【設定】!$G$10,IF($I211="判定中",$L211,IF($I211="未完了",$L211,"")),"")</f>
        <v/>
      </c>
      <c r="Y211" s="96" t="str">
        <f>IF($D211=【設定】!$G$11,IF($I211="○",$L211,""),"")</f>
        <v/>
      </c>
      <c r="Z211" s="96" t="str">
        <f>IF($D211=【設定】!$G$11,IF($I211="判定中",$L211,IF($I211="未完了",$L211,"")),"")</f>
        <v/>
      </c>
    </row>
    <row r="212" spans="1:26" x14ac:dyDescent="0.2">
      <c r="A212" s="20">
        <f t="shared" si="48"/>
        <v>206</v>
      </c>
      <c r="B212" s="21" t="str">
        <f t="shared" si="46"/>
        <v/>
      </c>
      <c r="C212" s="63"/>
      <c r="D212" s="64"/>
      <c r="E212" s="65"/>
      <c r="F212" s="66"/>
      <c r="G212" s="67"/>
      <c r="H212" s="68"/>
      <c r="I212" s="69"/>
      <c r="J212" s="67"/>
      <c r="K212" s="62" t="str">
        <f>IF(I212="×",0,IF(H212="","",H212/(VLOOKUP(E212,【設定】!$C$6:$D$26,2,FALSE))))</f>
        <v/>
      </c>
      <c r="L212" s="94" t="str">
        <f>IF(I212="×",0,IF(H212="","",H212/(VLOOKUP(E212,【設定】!$C$6:$D$26,2,FALSE))*VLOOKUP(E212,【設定】!$C$6:$E$26,3,FALSE)))</f>
        <v/>
      </c>
      <c r="M212" s="96" t="str">
        <f t="shared" si="49"/>
        <v/>
      </c>
      <c r="N212" s="96" t="str">
        <f t="shared" si="50"/>
        <v/>
      </c>
      <c r="O212" s="96" t="str">
        <f t="shared" si="51"/>
        <v/>
      </c>
      <c r="P212" s="96" t="str">
        <f t="shared" si="52"/>
        <v/>
      </c>
      <c r="Q212" s="96" t="str">
        <f>IF($D212=【設定】!$G$7,IF($I212="○",$L212,""),"")</f>
        <v/>
      </c>
      <c r="R212" s="96" t="str">
        <f>IF($D212=【設定】!$G$7,IF($I212="判定中",$L212,IF($I212="未完了",$L212,"")),"")</f>
        <v/>
      </c>
      <c r="S212" s="96" t="str">
        <f>IF($D212=【設定】!$G$8,IF($I212="○",$L212,""),"")</f>
        <v/>
      </c>
      <c r="T212" s="96" t="str">
        <f>IF($D212=【設定】!$G$8,IF($I212="判定中",$L212,IF($I212="未完了",$L212,"")),"")</f>
        <v/>
      </c>
      <c r="U212" s="96" t="str">
        <f>IF($D212=【設定】!$G$9,IF($I212="○",$L212,""),"")</f>
        <v/>
      </c>
      <c r="V212" s="96" t="str">
        <f>IF($D212=【設定】!$G$9,IF($I212="判定中",$L212,IF($I212="未完了",$L212,"")),"")</f>
        <v/>
      </c>
      <c r="W212" s="96" t="str">
        <f>IF($D212=【設定】!$G$10,IF($I212="○",$L212,""),"")</f>
        <v/>
      </c>
      <c r="X212" s="96" t="str">
        <f>IF($D212=【設定】!$G$10,IF($I212="判定中",$L212,IF($I212="未完了",$L212,"")),"")</f>
        <v/>
      </c>
      <c r="Y212" s="96" t="str">
        <f>IF($D212=【設定】!$G$11,IF($I212="○",$L212,""),"")</f>
        <v/>
      </c>
      <c r="Z212" s="96" t="str">
        <f>IF($D212=【設定】!$G$11,IF($I212="判定中",$L212,IF($I212="未完了",$L212,"")),"")</f>
        <v/>
      </c>
    </row>
    <row r="213" spans="1:26" x14ac:dyDescent="0.2">
      <c r="A213" s="20">
        <f t="shared" ref="A213" si="53">A212+1</f>
        <v>207</v>
      </c>
      <c r="B213" s="21" t="str">
        <f t="shared" si="46"/>
        <v/>
      </c>
      <c r="C213" s="63"/>
      <c r="D213" s="64"/>
      <c r="E213" s="65"/>
      <c r="F213" s="66"/>
      <c r="G213" s="67"/>
      <c r="H213" s="68"/>
      <c r="I213" s="69"/>
      <c r="J213" s="67"/>
      <c r="K213" s="62" t="str">
        <f>IF(I213="×",0,IF(H213="","",H213/(VLOOKUP(E213,【設定】!$C$6:$D$26,2,FALSE))))</f>
        <v/>
      </c>
      <c r="L213" s="94" t="str">
        <f>IF(I213="×",0,IF(H213="","",H213/(VLOOKUP(E213,【設定】!$C$6:$D$26,2,FALSE))*VLOOKUP(E213,【設定】!$C$6:$E$26,3,FALSE)))</f>
        <v/>
      </c>
      <c r="M213" s="96" t="str">
        <f t="shared" si="49"/>
        <v/>
      </c>
      <c r="N213" s="96" t="str">
        <f t="shared" si="50"/>
        <v/>
      </c>
      <c r="O213" s="96" t="str">
        <f t="shared" si="51"/>
        <v/>
      </c>
      <c r="P213" s="96" t="str">
        <f t="shared" si="52"/>
        <v/>
      </c>
      <c r="Q213" s="96" t="str">
        <f>IF($D213=【設定】!$G$7,IF($I213="○",$L213,""),"")</f>
        <v/>
      </c>
      <c r="R213" s="96" t="str">
        <f>IF($D213=【設定】!$G$7,IF($I213="判定中",$L213,IF($I213="未完了",$L213,"")),"")</f>
        <v/>
      </c>
      <c r="S213" s="96" t="str">
        <f>IF($D213=【設定】!$G$8,IF($I213="○",$L213,""),"")</f>
        <v/>
      </c>
      <c r="T213" s="96" t="str">
        <f>IF($D213=【設定】!$G$8,IF($I213="判定中",$L213,IF($I213="未完了",$L213,"")),"")</f>
        <v/>
      </c>
      <c r="U213" s="96" t="str">
        <f>IF($D213=【設定】!$G$9,IF($I213="○",$L213,""),"")</f>
        <v/>
      </c>
      <c r="V213" s="96" t="str">
        <f>IF($D213=【設定】!$G$9,IF($I213="判定中",$L213,IF($I213="未完了",$L213,"")),"")</f>
        <v/>
      </c>
      <c r="W213" s="96" t="str">
        <f>IF($D213=【設定】!$G$10,IF($I213="○",$L213,""),"")</f>
        <v/>
      </c>
      <c r="X213" s="96" t="str">
        <f>IF($D213=【設定】!$G$10,IF($I213="判定中",$L213,IF($I213="未完了",$L213,"")),"")</f>
        <v/>
      </c>
      <c r="Y213" s="96" t="str">
        <f>IF($D213=【設定】!$G$11,IF($I213="○",$L213,""),"")</f>
        <v/>
      </c>
      <c r="Z213" s="96" t="str">
        <f>IF($D213=【設定】!$G$11,IF($I213="判定中",$L213,IF($I213="未完了",$L213,"")),"")</f>
        <v/>
      </c>
    </row>
    <row r="214" spans="1:26" x14ac:dyDescent="0.2">
      <c r="A214" s="20">
        <f t="shared" ref="A214:A245" si="54">A213+1</f>
        <v>208</v>
      </c>
      <c r="B214" s="21" t="str">
        <f t="shared" si="46"/>
        <v/>
      </c>
      <c r="C214" s="63"/>
      <c r="D214" s="64"/>
      <c r="E214" s="65"/>
      <c r="F214" s="66"/>
      <c r="G214" s="67"/>
      <c r="H214" s="68"/>
      <c r="I214" s="69"/>
      <c r="J214" s="67"/>
      <c r="K214" s="62" t="str">
        <f>IF(I214="×",0,IF(H214="","",H214/(VLOOKUP(E214,【設定】!$C$6:$D$26,2,FALSE))))</f>
        <v/>
      </c>
      <c r="L214" s="94" t="str">
        <f>IF(I214="×",0,IF(H214="","",H214/(VLOOKUP(E214,【設定】!$C$6:$D$26,2,FALSE))*VLOOKUP(E214,【設定】!$C$6:$E$26,3,FALSE)))</f>
        <v/>
      </c>
      <c r="M214" s="96" t="str">
        <f t="shared" si="49"/>
        <v/>
      </c>
      <c r="N214" s="96" t="str">
        <f t="shared" si="50"/>
        <v/>
      </c>
      <c r="O214" s="96" t="str">
        <f t="shared" si="51"/>
        <v/>
      </c>
      <c r="P214" s="96" t="str">
        <f t="shared" si="52"/>
        <v/>
      </c>
      <c r="Q214" s="96" t="str">
        <f>IF($D214=【設定】!$G$7,IF($I214="○",$L214,""),"")</f>
        <v/>
      </c>
      <c r="R214" s="96" t="str">
        <f>IF($D214=【設定】!$G$7,IF($I214="判定中",$L214,IF($I214="未完了",$L214,"")),"")</f>
        <v/>
      </c>
      <c r="S214" s="96" t="str">
        <f>IF($D214=【設定】!$G$8,IF($I214="○",$L214,""),"")</f>
        <v/>
      </c>
      <c r="T214" s="96" t="str">
        <f>IF($D214=【設定】!$G$8,IF($I214="判定中",$L214,IF($I214="未完了",$L214,"")),"")</f>
        <v/>
      </c>
      <c r="U214" s="96" t="str">
        <f>IF($D214=【設定】!$G$9,IF($I214="○",$L214,""),"")</f>
        <v/>
      </c>
      <c r="V214" s="96" t="str">
        <f>IF($D214=【設定】!$G$9,IF($I214="判定中",$L214,IF($I214="未完了",$L214,"")),"")</f>
        <v/>
      </c>
      <c r="W214" s="96" t="str">
        <f>IF($D214=【設定】!$G$10,IF($I214="○",$L214,""),"")</f>
        <v/>
      </c>
      <c r="X214" s="96" t="str">
        <f>IF($D214=【設定】!$G$10,IF($I214="判定中",$L214,IF($I214="未完了",$L214,"")),"")</f>
        <v/>
      </c>
      <c r="Y214" s="96" t="str">
        <f>IF($D214=【設定】!$G$11,IF($I214="○",$L214,""),"")</f>
        <v/>
      </c>
      <c r="Z214" s="96" t="str">
        <f>IF($D214=【設定】!$G$11,IF($I214="判定中",$L214,IF($I214="未完了",$L214,"")),"")</f>
        <v/>
      </c>
    </row>
    <row r="215" spans="1:26" x14ac:dyDescent="0.2">
      <c r="A215" s="20">
        <f t="shared" si="54"/>
        <v>209</v>
      </c>
      <c r="B215" s="21" t="str">
        <f t="shared" si="46"/>
        <v/>
      </c>
      <c r="C215" s="63"/>
      <c r="D215" s="64"/>
      <c r="E215" s="65"/>
      <c r="F215" s="66"/>
      <c r="G215" s="67"/>
      <c r="H215" s="68"/>
      <c r="I215" s="69"/>
      <c r="J215" s="67"/>
      <c r="K215" s="62" t="str">
        <f>IF(I215="×",0,IF(H215="","",H215/(VLOOKUP(E215,【設定】!$C$6:$D$26,2,FALSE))))</f>
        <v/>
      </c>
      <c r="L215" s="94" t="str">
        <f>IF(I215="×",0,IF(H215="","",H215/(VLOOKUP(E215,【設定】!$C$6:$D$26,2,FALSE))*VLOOKUP(E215,【設定】!$C$6:$E$26,3,FALSE)))</f>
        <v/>
      </c>
      <c r="M215" s="96" t="str">
        <f t="shared" si="49"/>
        <v/>
      </c>
      <c r="N215" s="96" t="str">
        <f t="shared" si="50"/>
        <v/>
      </c>
      <c r="O215" s="96" t="str">
        <f t="shared" si="51"/>
        <v/>
      </c>
      <c r="P215" s="96" t="str">
        <f t="shared" si="52"/>
        <v/>
      </c>
      <c r="Q215" s="96" t="str">
        <f>IF($D215=【設定】!$G$7,IF($I215="○",$L215,""),"")</f>
        <v/>
      </c>
      <c r="R215" s="96" t="str">
        <f>IF($D215=【設定】!$G$7,IF($I215="判定中",$L215,IF($I215="未完了",$L215,"")),"")</f>
        <v/>
      </c>
      <c r="S215" s="96" t="str">
        <f>IF($D215=【設定】!$G$8,IF($I215="○",$L215,""),"")</f>
        <v/>
      </c>
      <c r="T215" s="96" t="str">
        <f>IF($D215=【設定】!$G$8,IF($I215="判定中",$L215,IF($I215="未完了",$L215,"")),"")</f>
        <v/>
      </c>
      <c r="U215" s="96" t="str">
        <f>IF($D215=【設定】!$G$9,IF($I215="○",$L215,""),"")</f>
        <v/>
      </c>
      <c r="V215" s="96" t="str">
        <f>IF($D215=【設定】!$G$9,IF($I215="判定中",$L215,IF($I215="未完了",$L215,"")),"")</f>
        <v/>
      </c>
      <c r="W215" s="96" t="str">
        <f>IF($D215=【設定】!$G$10,IF($I215="○",$L215,""),"")</f>
        <v/>
      </c>
      <c r="X215" s="96" t="str">
        <f>IF($D215=【設定】!$G$10,IF($I215="判定中",$L215,IF($I215="未完了",$L215,"")),"")</f>
        <v/>
      </c>
      <c r="Y215" s="96" t="str">
        <f>IF($D215=【設定】!$G$11,IF($I215="○",$L215,""),"")</f>
        <v/>
      </c>
      <c r="Z215" s="96" t="str">
        <f>IF($D215=【設定】!$G$11,IF($I215="判定中",$L215,IF($I215="未完了",$L215,"")),"")</f>
        <v/>
      </c>
    </row>
    <row r="216" spans="1:26" x14ac:dyDescent="0.2">
      <c r="A216" s="20">
        <f t="shared" si="54"/>
        <v>210</v>
      </c>
      <c r="B216" s="21" t="str">
        <f t="shared" si="46"/>
        <v/>
      </c>
      <c r="C216" s="63"/>
      <c r="D216" s="64"/>
      <c r="E216" s="65"/>
      <c r="F216" s="66"/>
      <c r="G216" s="67"/>
      <c r="H216" s="68"/>
      <c r="I216" s="69"/>
      <c r="J216" s="67"/>
      <c r="K216" s="62" t="str">
        <f>IF(I216="×",0,IF(H216="","",H216/(VLOOKUP(E216,【設定】!$C$6:$D$26,2,FALSE))))</f>
        <v/>
      </c>
      <c r="L216" s="94" t="str">
        <f>IF(I216="×",0,IF(H216="","",H216/(VLOOKUP(E216,【設定】!$C$6:$D$26,2,FALSE))*VLOOKUP(E216,【設定】!$C$6:$E$26,3,FALSE)))</f>
        <v/>
      </c>
      <c r="M216" s="96" t="str">
        <f t="shared" si="49"/>
        <v/>
      </c>
      <c r="N216" s="96" t="str">
        <f t="shared" si="50"/>
        <v/>
      </c>
      <c r="O216" s="96" t="str">
        <f t="shared" si="51"/>
        <v/>
      </c>
      <c r="P216" s="96" t="str">
        <f t="shared" si="52"/>
        <v/>
      </c>
      <c r="Q216" s="96" t="str">
        <f>IF($D216=【設定】!$G$7,IF($I216="○",$L216,""),"")</f>
        <v/>
      </c>
      <c r="R216" s="96" t="str">
        <f>IF($D216=【設定】!$G$7,IF($I216="判定中",$L216,IF($I216="未完了",$L216,"")),"")</f>
        <v/>
      </c>
      <c r="S216" s="96" t="str">
        <f>IF($D216=【設定】!$G$8,IF($I216="○",$L216,""),"")</f>
        <v/>
      </c>
      <c r="T216" s="96" t="str">
        <f>IF($D216=【設定】!$G$8,IF($I216="判定中",$L216,IF($I216="未完了",$L216,"")),"")</f>
        <v/>
      </c>
      <c r="U216" s="96" t="str">
        <f>IF($D216=【設定】!$G$9,IF($I216="○",$L216,""),"")</f>
        <v/>
      </c>
      <c r="V216" s="96" t="str">
        <f>IF($D216=【設定】!$G$9,IF($I216="判定中",$L216,IF($I216="未完了",$L216,"")),"")</f>
        <v/>
      </c>
      <c r="W216" s="96" t="str">
        <f>IF($D216=【設定】!$G$10,IF($I216="○",$L216,""),"")</f>
        <v/>
      </c>
      <c r="X216" s="96" t="str">
        <f>IF($D216=【設定】!$G$10,IF($I216="判定中",$L216,IF($I216="未完了",$L216,"")),"")</f>
        <v/>
      </c>
      <c r="Y216" s="96" t="str">
        <f>IF($D216=【設定】!$G$11,IF($I216="○",$L216,""),"")</f>
        <v/>
      </c>
      <c r="Z216" s="96" t="str">
        <f>IF($D216=【設定】!$G$11,IF($I216="判定中",$L216,IF($I216="未完了",$L216,"")),"")</f>
        <v/>
      </c>
    </row>
    <row r="217" spans="1:26" x14ac:dyDescent="0.2">
      <c r="A217" s="20">
        <f t="shared" si="54"/>
        <v>211</v>
      </c>
      <c r="B217" s="21" t="str">
        <f t="shared" si="46"/>
        <v/>
      </c>
      <c r="C217" s="63"/>
      <c r="D217" s="64"/>
      <c r="E217" s="65"/>
      <c r="F217" s="66"/>
      <c r="G217" s="67"/>
      <c r="H217" s="68"/>
      <c r="I217" s="69"/>
      <c r="J217" s="67"/>
      <c r="K217" s="62" t="str">
        <f>IF(I217="×",0,IF(H217="","",H217/(VLOOKUP(E217,【設定】!$C$6:$D$26,2,FALSE))))</f>
        <v/>
      </c>
      <c r="L217" s="94" t="str">
        <f>IF(I217="×",0,IF(H217="","",H217/(VLOOKUP(E217,【設定】!$C$6:$D$26,2,FALSE))*VLOOKUP(E217,【設定】!$C$6:$E$26,3,FALSE)))</f>
        <v/>
      </c>
      <c r="M217" s="96" t="str">
        <f t="shared" si="49"/>
        <v/>
      </c>
      <c r="N217" s="96" t="str">
        <f t="shared" si="50"/>
        <v/>
      </c>
      <c r="O217" s="96" t="str">
        <f t="shared" si="51"/>
        <v/>
      </c>
      <c r="P217" s="96" t="str">
        <f t="shared" si="52"/>
        <v/>
      </c>
      <c r="Q217" s="96" t="str">
        <f>IF($D217=【設定】!$G$7,IF($I217="○",$L217,""),"")</f>
        <v/>
      </c>
      <c r="R217" s="96" t="str">
        <f>IF($D217=【設定】!$G$7,IF($I217="判定中",$L217,IF($I217="未完了",$L217,"")),"")</f>
        <v/>
      </c>
      <c r="S217" s="96" t="str">
        <f>IF($D217=【設定】!$G$8,IF($I217="○",$L217,""),"")</f>
        <v/>
      </c>
      <c r="T217" s="96" t="str">
        <f>IF($D217=【設定】!$G$8,IF($I217="判定中",$L217,IF($I217="未完了",$L217,"")),"")</f>
        <v/>
      </c>
      <c r="U217" s="96" t="str">
        <f>IF($D217=【設定】!$G$9,IF($I217="○",$L217,""),"")</f>
        <v/>
      </c>
      <c r="V217" s="96" t="str">
        <f>IF($D217=【設定】!$G$9,IF($I217="判定中",$L217,IF($I217="未完了",$L217,"")),"")</f>
        <v/>
      </c>
      <c r="W217" s="96" t="str">
        <f>IF($D217=【設定】!$G$10,IF($I217="○",$L217,""),"")</f>
        <v/>
      </c>
      <c r="X217" s="96" t="str">
        <f>IF($D217=【設定】!$G$10,IF($I217="判定中",$L217,IF($I217="未完了",$L217,"")),"")</f>
        <v/>
      </c>
      <c r="Y217" s="96" t="str">
        <f>IF($D217=【設定】!$G$11,IF($I217="○",$L217,""),"")</f>
        <v/>
      </c>
      <c r="Z217" s="96" t="str">
        <f>IF($D217=【設定】!$G$11,IF($I217="判定中",$L217,IF($I217="未完了",$L217,"")),"")</f>
        <v/>
      </c>
    </row>
    <row r="218" spans="1:26" x14ac:dyDescent="0.2">
      <c r="A218" s="20">
        <f t="shared" si="54"/>
        <v>212</v>
      </c>
      <c r="B218" s="21" t="str">
        <f t="shared" si="46"/>
        <v/>
      </c>
      <c r="C218" s="63"/>
      <c r="D218" s="64"/>
      <c r="E218" s="65"/>
      <c r="F218" s="66"/>
      <c r="G218" s="67"/>
      <c r="H218" s="68"/>
      <c r="I218" s="69"/>
      <c r="J218" s="67"/>
      <c r="K218" s="62" t="str">
        <f>IF(I218="×",0,IF(H218="","",H218/(VLOOKUP(E218,【設定】!$C$6:$D$26,2,FALSE))))</f>
        <v/>
      </c>
      <c r="L218" s="94" t="str">
        <f>IF(I218="×",0,IF(H218="","",H218/(VLOOKUP(E218,【設定】!$C$6:$D$26,2,FALSE))*VLOOKUP(E218,【設定】!$C$6:$E$26,3,FALSE)))</f>
        <v/>
      </c>
      <c r="M218" s="96" t="str">
        <f t="shared" si="49"/>
        <v/>
      </c>
      <c r="N218" s="96" t="str">
        <f t="shared" si="50"/>
        <v/>
      </c>
      <c r="O218" s="96" t="str">
        <f t="shared" si="51"/>
        <v/>
      </c>
      <c r="P218" s="96" t="str">
        <f t="shared" si="52"/>
        <v/>
      </c>
      <c r="Q218" s="96" t="str">
        <f>IF($D218=【設定】!$G$7,IF($I218="○",$L218,""),"")</f>
        <v/>
      </c>
      <c r="R218" s="96" t="str">
        <f>IF($D218=【設定】!$G$7,IF($I218="判定中",$L218,IF($I218="未完了",$L218,"")),"")</f>
        <v/>
      </c>
      <c r="S218" s="96" t="str">
        <f>IF($D218=【設定】!$G$8,IF($I218="○",$L218,""),"")</f>
        <v/>
      </c>
      <c r="T218" s="96" t="str">
        <f>IF($D218=【設定】!$G$8,IF($I218="判定中",$L218,IF($I218="未完了",$L218,"")),"")</f>
        <v/>
      </c>
      <c r="U218" s="96" t="str">
        <f>IF($D218=【設定】!$G$9,IF($I218="○",$L218,""),"")</f>
        <v/>
      </c>
      <c r="V218" s="96" t="str">
        <f>IF($D218=【設定】!$G$9,IF($I218="判定中",$L218,IF($I218="未完了",$L218,"")),"")</f>
        <v/>
      </c>
      <c r="W218" s="96" t="str">
        <f>IF($D218=【設定】!$G$10,IF($I218="○",$L218,""),"")</f>
        <v/>
      </c>
      <c r="X218" s="96" t="str">
        <f>IF($D218=【設定】!$G$10,IF($I218="判定中",$L218,IF($I218="未完了",$L218,"")),"")</f>
        <v/>
      </c>
      <c r="Y218" s="96" t="str">
        <f>IF($D218=【設定】!$G$11,IF($I218="○",$L218,""),"")</f>
        <v/>
      </c>
      <c r="Z218" s="96" t="str">
        <f>IF($D218=【設定】!$G$11,IF($I218="判定中",$L218,IF($I218="未完了",$L218,"")),"")</f>
        <v/>
      </c>
    </row>
    <row r="219" spans="1:26" x14ac:dyDescent="0.2">
      <c r="A219" s="20">
        <f t="shared" si="54"/>
        <v>213</v>
      </c>
      <c r="B219" s="21" t="str">
        <f t="shared" si="46"/>
        <v/>
      </c>
      <c r="C219" s="63"/>
      <c r="D219" s="64"/>
      <c r="E219" s="65"/>
      <c r="F219" s="66"/>
      <c r="G219" s="67"/>
      <c r="H219" s="68"/>
      <c r="I219" s="69"/>
      <c r="J219" s="67"/>
      <c r="K219" s="62" t="str">
        <f>IF(I219="×",0,IF(H219="","",H219/(VLOOKUP(E219,【設定】!$C$6:$D$26,2,FALSE))))</f>
        <v/>
      </c>
      <c r="L219" s="94" t="str">
        <f>IF(I219="×",0,IF(H219="","",H219/(VLOOKUP(E219,【設定】!$C$6:$D$26,2,FALSE))*VLOOKUP(E219,【設定】!$C$6:$E$26,3,FALSE)))</f>
        <v/>
      </c>
      <c r="M219" s="96" t="str">
        <f t="shared" si="49"/>
        <v/>
      </c>
      <c r="N219" s="96" t="str">
        <f t="shared" si="50"/>
        <v/>
      </c>
      <c r="O219" s="96" t="str">
        <f t="shared" si="51"/>
        <v/>
      </c>
      <c r="P219" s="96" t="str">
        <f t="shared" si="52"/>
        <v/>
      </c>
      <c r="Q219" s="96" t="str">
        <f>IF($D219=【設定】!$G$7,IF($I219="○",$L219,""),"")</f>
        <v/>
      </c>
      <c r="R219" s="96" t="str">
        <f>IF($D219=【設定】!$G$7,IF($I219="判定中",$L219,IF($I219="未完了",$L219,"")),"")</f>
        <v/>
      </c>
      <c r="S219" s="96" t="str">
        <f>IF($D219=【設定】!$G$8,IF($I219="○",$L219,""),"")</f>
        <v/>
      </c>
      <c r="T219" s="96" t="str">
        <f>IF($D219=【設定】!$G$8,IF($I219="判定中",$L219,IF($I219="未完了",$L219,"")),"")</f>
        <v/>
      </c>
      <c r="U219" s="96" t="str">
        <f>IF($D219=【設定】!$G$9,IF($I219="○",$L219,""),"")</f>
        <v/>
      </c>
      <c r="V219" s="96" t="str">
        <f>IF($D219=【設定】!$G$9,IF($I219="判定中",$L219,IF($I219="未完了",$L219,"")),"")</f>
        <v/>
      </c>
      <c r="W219" s="96" t="str">
        <f>IF($D219=【設定】!$G$10,IF($I219="○",$L219,""),"")</f>
        <v/>
      </c>
      <c r="X219" s="96" t="str">
        <f>IF($D219=【設定】!$G$10,IF($I219="判定中",$L219,IF($I219="未完了",$L219,"")),"")</f>
        <v/>
      </c>
      <c r="Y219" s="96" t="str">
        <f>IF($D219=【設定】!$G$11,IF($I219="○",$L219,""),"")</f>
        <v/>
      </c>
      <c r="Z219" s="96" t="str">
        <f>IF($D219=【設定】!$G$11,IF($I219="判定中",$L219,IF($I219="未完了",$L219,"")),"")</f>
        <v/>
      </c>
    </row>
    <row r="220" spans="1:26" x14ac:dyDescent="0.2">
      <c r="A220" s="20">
        <f t="shared" si="54"/>
        <v>214</v>
      </c>
      <c r="B220" s="21" t="str">
        <f t="shared" ref="B220" si="55">IF(C220="","",TEXT(C220,"YYYY年MM月"))</f>
        <v/>
      </c>
      <c r="C220" s="63"/>
      <c r="D220" s="64"/>
      <c r="E220" s="65"/>
      <c r="F220" s="66"/>
      <c r="G220" s="67"/>
      <c r="H220" s="68"/>
      <c r="I220" s="69"/>
      <c r="J220" s="67"/>
      <c r="K220" s="62" t="str">
        <f>IF(I220="×",0,IF(H220="","",H220/(VLOOKUP(E220,【設定】!$C$6:$D$26,2,FALSE))))</f>
        <v/>
      </c>
      <c r="L220" s="94" t="str">
        <f>IF(I220="×",0,IF(H220="","",H220/(VLOOKUP(E220,【設定】!$C$6:$D$26,2,FALSE))*VLOOKUP(E220,【設定】!$C$6:$E$26,3,FALSE)))</f>
        <v/>
      </c>
      <c r="M220" s="96" t="str">
        <f t="shared" si="49"/>
        <v/>
      </c>
      <c r="N220" s="96" t="str">
        <f t="shared" si="50"/>
        <v/>
      </c>
      <c r="O220" s="96" t="str">
        <f t="shared" si="51"/>
        <v/>
      </c>
      <c r="P220" s="96" t="str">
        <f t="shared" si="52"/>
        <v/>
      </c>
      <c r="Q220" s="96" t="str">
        <f>IF($D220=【設定】!$G$7,IF($I220="○",$L220,""),"")</f>
        <v/>
      </c>
      <c r="R220" s="96" t="str">
        <f>IF($D220=【設定】!$G$7,IF($I220="判定中",$L220,IF($I220="未完了",$L220,"")),"")</f>
        <v/>
      </c>
      <c r="S220" s="96" t="str">
        <f>IF($D220=【設定】!$G$8,IF($I220="○",$L220,""),"")</f>
        <v/>
      </c>
      <c r="T220" s="96" t="str">
        <f>IF($D220=【設定】!$G$8,IF($I220="判定中",$L220,IF($I220="未完了",$L220,"")),"")</f>
        <v/>
      </c>
      <c r="U220" s="96" t="str">
        <f>IF($D220=【設定】!$G$9,IF($I220="○",$L220,""),"")</f>
        <v/>
      </c>
      <c r="V220" s="96" t="str">
        <f>IF($D220=【設定】!$G$9,IF($I220="判定中",$L220,IF($I220="未完了",$L220,"")),"")</f>
        <v/>
      </c>
      <c r="W220" s="96" t="str">
        <f>IF($D220=【設定】!$G$10,IF($I220="○",$L220,""),"")</f>
        <v/>
      </c>
      <c r="X220" s="96" t="str">
        <f>IF($D220=【設定】!$G$10,IF($I220="判定中",$L220,IF($I220="未完了",$L220,"")),"")</f>
        <v/>
      </c>
      <c r="Y220" s="96" t="str">
        <f>IF($D220=【設定】!$G$11,IF($I220="○",$L220,""),"")</f>
        <v/>
      </c>
      <c r="Z220" s="96" t="str">
        <f>IF($D220=【設定】!$G$11,IF($I220="判定中",$L220,IF($I220="未完了",$L220,"")),"")</f>
        <v/>
      </c>
    </row>
    <row r="221" spans="1:26" x14ac:dyDescent="0.2">
      <c r="A221" s="20">
        <f t="shared" si="54"/>
        <v>215</v>
      </c>
      <c r="B221" s="21" t="str">
        <f t="shared" ref="B221:B252" si="56">IF(C221="","",TEXT(C221,"YYYY年MM月"))</f>
        <v/>
      </c>
      <c r="C221" s="63"/>
      <c r="D221" s="64"/>
      <c r="E221" s="65"/>
      <c r="F221" s="66"/>
      <c r="G221" s="67"/>
      <c r="H221" s="68"/>
      <c r="I221" s="69"/>
      <c r="J221" s="67"/>
      <c r="K221" s="62" t="str">
        <f>IF(I221="×",0,IF(H221="","",H221/(VLOOKUP(E221,【設定】!$C$6:$D$26,2,FALSE))))</f>
        <v/>
      </c>
      <c r="L221" s="94" t="str">
        <f>IF(I221="×",0,IF(H221="","",H221/(VLOOKUP(E221,【設定】!$C$6:$D$26,2,FALSE))*VLOOKUP(E221,【設定】!$C$6:$E$26,3,FALSE)))</f>
        <v/>
      </c>
      <c r="M221" s="96" t="str">
        <f t="shared" si="49"/>
        <v/>
      </c>
      <c r="N221" s="96" t="str">
        <f t="shared" si="50"/>
        <v/>
      </c>
      <c r="O221" s="96" t="str">
        <f t="shared" si="51"/>
        <v/>
      </c>
      <c r="P221" s="96" t="str">
        <f t="shared" si="52"/>
        <v/>
      </c>
      <c r="Q221" s="96" t="str">
        <f>IF($D221=【設定】!$G$7,IF($I221="○",$L221,""),"")</f>
        <v/>
      </c>
      <c r="R221" s="96" t="str">
        <f>IF($D221=【設定】!$G$7,IF($I221="判定中",$L221,IF($I221="未完了",$L221,"")),"")</f>
        <v/>
      </c>
      <c r="S221" s="96" t="str">
        <f>IF($D221=【設定】!$G$8,IF($I221="○",$L221,""),"")</f>
        <v/>
      </c>
      <c r="T221" s="96" t="str">
        <f>IF($D221=【設定】!$G$8,IF($I221="判定中",$L221,IF($I221="未完了",$L221,"")),"")</f>
        <v/>
      </c>
      <c r="U221" s="96" t="str">
        <f>IF($D221=【設定】!$G$9,IF($I221="○",$L221,""),"")</f>
        <v/>
      </c>
      <c r="V221" s="96" t="str">
        <f>IF($D221=【設定】!$G$9,IF($I221="判定中",$L221,IF($I221="未完了",$L221,"")),"")</f>
        <v/>
      </c>
      <c r="W221" s="96" t="str">
        <f>IF($D221=【設定】!$G$10,IF($I221="○",$L221,""),"")</f>
        <v/>
      </c>
      <c r="X221" s="96" t="str">
        <f>IF($D221=【設定】!$G$10,IF($I221="判定中",$L221,IF($I221="未完了",$L221,"")),"")</f>
        <v/>
      </c>
      <c r="Y221" s="96" t="str">
        <f>IF($D221=【設定】!$G$11,IF($I221="○",$L221,""),"")</f>
        <v/>
      </c>
      <c r="Z221" s="96" t="str">
        <f>IF($D221=【設定】!$G$11,IF($I221="判定中",$L221,IF($I221="未完了",$L221,"")),"")</f>
        <v/>
      </c>
    </row>
    <row r="222" spans="1:26" x14ac:dyDescent="0.2">
      <c r="A222" s="20">
        <f t="shared" si="54"/>
        <v>216</v>
      </c>
      <c r="B222" s="21" t="str">
        <f t="shared" si="56"/>
        <v/>
      </c>
      <c r="C222" s="63"/>
      <c r="D222" s="64"/>
      <c r="E222" s="65"/>
      <c r="F222" s="66"/>
      <c r="G222" s="67"/>
      <c r="H222" s="68"/>
      <c r="I222" s="69"/>
      <c r="J222" s="67"/>
      <c r="K222" s="62" t="str">
        <f>IF(I222="×",0,IF(H222="","",H222/(VLOOKUP(E222,【設定】!$C$6:$D$26,2,FALSE))))</f>
        <v/>
      </c>
      <c r="L222" s="94" t="str">
        <f>IF(I222="×",0,IF(H222="","",H222/(VLOOKUP(E222,【設定】!$C$6:$D$26,2,FALSE))*VLOOKUP(E222,【設定】!$C$6:$E$26,3,FALSE)))</f>
        <v/>
      </c>
      <c r="M222" s="96" t="str">
        <f t="shared" si="49"/>
        <v/>
      </c>
      <c r="N222" s="96" t="str">
        <f t="shared" si="50"/>
        <v/>
      </c>
      <c r="O222" s="96" t="str">
        <f t="shared" si="51"/>
        <v/>
      </c>
      <c r="P222" s="96" t="str">
        <f t="shared" si="52"/>
        <v/>
      </c>
      <c r="Q222" s="96" t="str">
        <f>IF($D222=【設定】!$G$7,IF($I222="○",$L222,""),"")</f>
        <v/>
      </c>
      <c r="R222" s="96" t="str">
        <f>IF($D222=【設定】!$G$7,IF($I222="判定中",$L222,IF($I222="未完了",$L222,"")),"")</f>
        <v/>
      </c>
      <c r="S222" s="96" t="str">
        <f>IF($D222=【設定】!$G$8,IF($I222="○",$L222,""),"")</f>
        <v/>
      </c>
      <c r="T222" s="96" t="str">
        <f>IF($D222=【設定】!$G$8,IF($I222="判定中",$L222,IF($I222="未完了",$L222,"")),"")</f>
        <v/>
      </c>
      <c r="U222" s="96" t="str">
        <f>IF($D222=【設定】!$G$9,IF($I222="○",$L222,""),"")</f>
        <v/>
      </c>
      <c r="V222" s="96" t="str">
        <f>IF($D222=【設定】!$G$9,IF($I222="判定中",$L222,IF($I222="未完了",$L222,"")),"")</f>
        <v/>
      </c>
      <c r="W222" s="96" t="str">
        <f>IF($D222=【設定】!$G$10,IF($I222="○",$L222,""),"")</f>
        <v/>
      </c>
      <c r="X222" s="96" t="str">
        <f>IF($D222=【設定】!$G$10,IF($I222="判定中",$L222,IF($I222="未完了",$L222,"")),"")</f>
        <v/>
      </c>
      <c r="Y222" s="96" t="str">
        <f>IF($D222=【設定】!$G$11,IF($I222="○",$L222,""),"")</f>
        <v/>
      </c>
      <c r="Z222" s="96" t="str">
        <f>IF($D222=【設定】!$G$11,IF($I222="判定中",$L222,IF($I222="未完了",$L222,"")),"")</f>
        <v/>
      </c>
    </row>
    <row r="223" spans="1:26" x14ac:dyDescent="0.2">
      <c r="A223" s="20">
        <f t="shared" si="54"/>
        <v>217</v>
      </c>
      <c r="B223" s="21" t="str">
        <f t="shared" si="56"/>
        <v/>
      </c>
      <c r="C223" s="63"/>
      <c r="D223" s="64"/>
      <c r="E223" s="65"/>
      <c r="F223" s="66"/>
      <c r="G223" s="67"/>
      <c r="H223" s="68"/>
      <c r="I223" s="69"/>
      <c r="J223" s="67"/>
      <c r="K223" s="62" t="str">
        <f>IF(I223="×",0,IF(H223="","",H223/(VLOOKUP(E223,【設定】!$C$6:$D$26,2,FALSE))))</f>
        <v/>
      </c>
      <c r="L223" s="94" t="str">
        <f>IF(I223="×",0,IF(H223="","",H223/(VLOOKUP(E223,【設定】!$C$6:$D$26,2,FALSE))*VLOOKUP(E223,【設定】!$C$6:$E$26,3,FALSE)))</f>
        <v/>
      </c>
      <c r="M223" s="96" t="str">
        <f t="shared" si="49"/>
        <v/>
      </c>
      <c r="N223" s="96" t="str">
        <f t="shared" si="50"/>
        <v/>
      </c>
      <c r="O223" s="96" t="str">
        <f t="shared" si="51"/>
        <v/>
      </c>
      <c r="P223" s="96" t="str">
        <f t="shared" si="52"/>
        <v/>
      </c>
      <c r="Q223" s="96" t="str">
        <f>IF($D223=【設定】!$G$7,IF($I223="○",$L223,""),"")</f>
        <v/>
      </c>
      <c r="R223" s="96" t="str">
        <f>IF($D223=【設定】!$G$7,IF($I223="判定中",$L223,IF($I223="未完了",$L223,"")),"")</f>
        <v/>
      </c>
      <c r="S223" s="96" t="str">
        <f>IF($D223=【設定】!$G$8,IF($I223="○",$L223,""),"")</f>
        <v/>
      </c>
      <c r="T223" s="96" t="str">
        <f>IF($D223=【設定】!$G$8,IF($I223="判定中",$L223,IF($I223="未完了",$L223,"")),"")</f>
        <v/>
      </c>
      <c r="U223" s="96" t="str">
        <f>IF($D223=【設定】!$G$9,IF($I223="○",$L223,""),"")</f>
        <v/>
      </c>
      <c r="V223" s="96" t="str">
        <f>IF($D223=【設定】!$G$9,IF($I223="判定中",$L223,IF($I223="未完了",$L223,"")),"")</f>
        <v/>
      </c>
      <c r="W223" s="96" t="str">
        <f>IF($D223=【設定】!$G$10,IF($I223="○",$L223,""),"")</f>
        <v/>
      </c>
      <c r="X223" s="96" t="str">
        <f>IF($D223=【設定】!$G$10,IF($I223="判定中",$L223,IF($I223="未完了",$L223,"")),"")</f>
        <v/>
      </c>
      <c r="Y223" s="96" t="str">
        <f>IF($D223=【設定】!$G$11,IF($I223="○",$L223,""),"")</f>
        <v/>
      </c>
      <c r="Z223" s="96" t="str">
        <f>IF($D223=【設定】!$G$11,IF($I223="判定中",$L223,IF($I223="未完了",$L223,"")),"")</f>
        <v/>
      </c>
    </row>
    <row r="224" spans="1:26" x14ac:dyDescent="0.2">
      <c r="A224" s="20">
        <f t="shared" si="54"/>
        <v>218</v>
      </c>
      <c r="B224" s="21" t="str">
        <f t="shared" si="56"/>
        <v/>
      </c>
      <c r="C224" s="63"/>
      <c r="D224" s="64"/>
      <c r="E224" s="65"/>
      <c r="F224" s="66"/>
      <c r="G224" s="67"/>
      <c r="H224" s="68"/>
      <c r="I224" s="69"/>
      <c r="J224" s="67"/>
      <c r="K224" s="62" t="str">
        <f>IF(I224="×",0,IF(H224="","",H224/(VLOOKUP(E224,【設定】!$C$6:$D$26,2,FALSE))))</f>
        <v/>
      </c>
      <c r="L224" s="94" t="str">
        <f>IF(I224="×",0,IF(H224="","",H224/(VLOOKUP(E224,【設定】!$C$6:$D$26,2,FALSE))*VLOOKUP(E224,【設定】!$C$6:$E$26,3,FALSE)))</f>
        <v/>
      </c>
      <c r="M224" s="96" t="str">
        <f t="shared" si="49"/>
        <v/>
      </c>
      <c r="N224" s="96" t="str">
        <f t="shared" si="50"/>
        <v/>
      </c>
      <c r="O224" s="96" t="str">
        <f t="shared" si="51"/>
        <v/>
      </c>
      <c r="P224" s="96" t="str">
        <f t="shared" si="52"/>
        <v/>
      </c>
      <c r="Q224" s="96" t="str">
        <f>IF($D224=【設定】!$G$7,IF($I224="○",$L224,""),"")</f>
        <v/>
      </c>
      <c r="R224" s="96" t="str">
        <f>IF($D224=【設定】!$G$7,IF($I224="判定中",$L224,IF($I224="未完了",$L224,"")),"")</f>
        <v/>
      </c>
      <c r="S224" s="96" t="str">
        <f>IF($D224=【設定】!$G$8,IF($I224="○",$L224,""),"")</f>
        <v/>
      </c>
      <c r="T224" s="96" t="str">
        <f>IF($D224=【設定】!$G$8,IF($I224="判定中",$L224,IF($I224="未完了",$L224,"")),"")</f>
        <v/>
      </c>
      <c r="U224" s="96" t="str">
        <f>IF($D224=【設定】!$G$9,IF($I224="○",$L224,""),"")</f>
        <v/>
      </c>
      <c r="V224" s="96" t="str">
        <f>IF($D224=【設定】!$G$9,IF($I224="判定中",$L224,IF($I224="未完了",$L224,"")),"")</f>
        <v/>
      </c>
      <c r="W224" s="96" t="str">
        <f>IF($D224=【設定】!$G$10,IF($I224="○",$L224,""),"")</f>
        <v/>
      </c>
      <c r="X224" s="96" t="str">
        <f>IF($D224=【設定】!$G$10,IF($I224="判定中",$L224,IF($I224="未完了",$L224,"")),"")</f>
        <v/>
      </c>
      <c r="Y224" s="96" t="str">
        <f>IF($D224=【設定】!$G$11,IF($I224="○",$L224,""),"")</f>
        <v/>
      </c>
      <c r="Z224" s="96" t="str">
        <f>IF($D224=【設定】!$G$11,IF($I224="判定中",$L224,IF($I224="未完了",$L224,"")),"")</f>
        <v/>
      </c>
    </row>
    <row r="225" spans="1:26" x14ac:dyDescent="0.2">
      <c r="A225" s="20">
        <f t="shared" si="54"/>
        <v>219</v>
      </c>
      <c r="B225" s="21" t="str">
        <f t="shared" si="56"/>
        <v/>
      </c>
      <c r="C225" s="63"/>
      <c r="D225" s="64"/>
      <c r="E225" s="65"/>
      <c r="F225" s="66"/>
      <c r="G225" s="67"/>
      <c r="H225" s="68"/>
      <c r="I225" s="69"/>
      <c r="J225" s="67"/>
      <c r="K225" s="62" t="str">
        <f>IF(I225="×",0,IF(H225="","",H225/(VLOOKUP(E225,【設定】!$C$6:$D$26,2,FALSE))))</f>
        <v/>
      </c>
      <c r="L225" s="94" t="str">
        <f>IF(I225="×",0,IF(H225="","",H225/(VLOOKUP(E225,【設定】!$C$6:$D$26,2,FALSE))*VLOOKUP(E225,【設定】!$C$6:$E$26,3,FALSE)))</f>
        <v/>
      </c>
      <c r="M225" s="96" t="str">
        <f t="shared" si="49"/>
        <v/>
      </c>
      <c r="N225" s="96" t="str">
        <f t="shared" si="50"/>
        <v/>
      </c>
      <c r="O225" s="96" t="str">
        <f t="shared" si="51"/>
        <v/>
      </c>
      <c r="P225" s="96" t="str">
        <f t="shared" si="52"/>
        <v/>
      </c>
      <c r="Q225" s="96" t="str">
        <f>IF($D225=【設定】!$G$7,IF($I225="○",$L225,""),"")</f>
        <v/>
      </c>
      <c r="R225" s="96" t="str">
        <f>IF($D225=【設定】!$G$7,IF($I225="判定中",$L225,IF($I225="未完了",$L225,"")),"")</f>
        <v/>
      </c>
      <c r="S225" s="96" t="str">
        <f>IF($D225=【設定】!$G$8,IF($I225="○",$L225,""),"")</f>
        <v/>
      </c>
      <c r="T225" s="96" t="str">
        <f>IF($D225=【設定】!$G$8,IF($I225="判定中",$L225,IF($I225="未完了",$L225,"")),"")</f>
        <v/>
      </c>
      <c r="U225" s="96" t="str">
        <f>IF($D225=【設定】!$G$9,IF($I225="○",$L225,""),"")</f>
        <v/>
      </c>
      <c r="V225" s="96" t="str">
        <f>IF($D225=【設定】!$G$9,IF($I225="判定中",$L225,IF($I225="未完了",$L225,"")),"")</f>
        <v/>
      </c>
      <c r="W225" s="96" t="str">
        <f>IF($D225=【設定】!$G$10,IF($I225="○",$L225,""),"")</f>
        <v/>
      </c>
      <c r="X225" s="96" t="str">
        <f>IF($D225=【設定】!$G$10,IF($I225="判定中",$L225,IF($I225="未完了",$L225,"")),"")</f>
        <v/>
      </c>
      <c r="Y225" s="96" t="str">
        <f>IF($D225=【設定】!$G$11,IF($I225="○",$L225,""),"")</f>
        <v/>
      </c>
      <c r="Z225" s="96" t="str">
        <f>IF($D225=【設定】!$G$11,IF($I225="判定中",$L225,IF($I225="未完了",$L225,"")),"")</f>
        <v/>
      </c>
    </row>
    <row r="226" spans="1:26" x14ac:dyDescent="0.2">
      <c r="A226" s="20">
        <f t="shared" si="54"/>
        <v>220</v>
      </c>
      <c r="B226" s="21" t="str">
        <f t="shared" si="56"/>
        <v/>
      </c>
      <c r="C226" s="63"/>
      <c r="D226" s="64"/>
      <c r="E226" s="65"/>
      <c r="F226" s="66"/>
      <c r="G226" s="67"/>
      <c r="H226" s="68"/>
      <c r="I226" s="69"/>
      <c r="J226" s="67"/>
      <c r="K226" s="62" t="str">
        <f>IF(I226="×",0,IF(H226="","",H226/(VLOOKUP(E226,【設定】!$C$6:$D$26,2,FALSE))))</f>
        <v/>
      </c>
      <c r="L226" s="94" t="str">
        <f>IF(I226="×",0,IF(H226="","",H226/(VLOOKUP(E226,【設定】!$C$6:$D$26,2,FALSE))*VLOOKUP(E226,【設定】!$C$6:$E$26,3,FALSE)))</f>
        <v/>
      </c>
      <c r="M226" s="96" t="str">
        <f t="shared" si="49"/>
        <v/>
      </c>
      <c r="N226" s="96" t="str">
        <f t="shared" si="50"/>
        <v/>
      </c>
      <c r="O226" s="96" t="str">
        <f t="shared" si="51"/>
        <v/>
      </c>
      <c r="P226" s="96" t="str">
        <f t="shared" si="52"/>
        <v/>
      </c>
      <c r="Q226" s="96" t="str">
        <f>IF($D226=【設定】!$G$7,IF($I226="○",$L226,""),"")</f>
        <v/>
      </c>
      <c r="R226" s="96" t="str">
        <f>IF($D226=【設定】!$G$7,IF($I226="判定中",$L226,IF($I226="未完了",$L226,"")),"")</f>
        <v/>
      </c>
      <c r="S226" s="96" t="str">
        <f>IF($D226=【設定】!$G$8,IF($I226="○",$L226,""),"")</f>
        <v/>
      </c>
      <c r="T226" s="96" t="str">
        <f>IF($D226=【設定】!$G$8,IF($I226="判定中",$L226,IF($I226="未完了",$L226,"")),"")</f>
        <v/>
      </c>
      <c r="U226" s="96" t="str">
        <f>IF($D226=【設定】!$G$9,IF($I226="○",$L226,""),"")</f>
        <v/>
      </c>
      <c r="V226" s="96" t="str">
        <f>IF($D226=【設定】!$G$9,IF($I226="判定中",$L226,IF($I226="未完了",$L226,"")),"")</f>
        <v/>
      </c>
      <c r="W226" s="96" t="str">
        <f>IF($D226=【設定】!$G$10,IF($I226="○",$L226,""),"")</f>
        <v/>
      </c>
      <c r="X226" s="96" t="str">
        <f>IF($D226=【設定】!$G$10,IF($I226="判定中",$L226,IF($I226="未完了",$L226,"")),"")</f>
        <v/>
      </c>
      <c r="Y226" s="96" t="str">
        <f>IF($D226=【設定】!$G$11,IF($I226="○",$L226,""),"")</f>
        <v/>
      </c>
      <c r="Z226" s="96" t="str">
        <f>IF($D226=【設定】!$G$11,IF($I226="判定中",$L226,IF($I226="未完了",$L226,"")),"")</f>
        <v/>
      </c>
    </row>
    <row r="227" spans="1:26" x14ac:dyDescent="0.2">
      <c r="A227" s="20">
        <f t="shared" si="54"/>
        <v>221</v>
      </c>
      <c r="B227" s="21" t="str">
        <f t="shared" si="56"/>
        <v/>
      </c>
      <c r="C227" s="63"/>
      <c r="D227" s="64"/>
      <c r="E227" s="65"/>
      <c r="F227" s="66"/>
      <c r="G227" s="67"/>
      <c r="H227" s="68"/>
      <c r="I227" s="69"/>
      <c r="J227" s="67"/>
      <c r="K227" s="62" t="str">
        <f>IF(I227="×",0,IF(H227="","",H227/(VLOOKUP(E227,【設定】!$C$6:$D$26,2,FALSE))))</f>
        <v/>
      </c>
      <c r="L227" s="94" t="str">
        <f>IF(I227="×",0,IF(H227="","",H227/(VLOOKUP(E227,【設定】!$C$6:$D$26,2,FALSE))*VLOOKUP(E227,【設定】!$C$6:$E$26,3,FALSE)))</f>
        <v/>
      </c>
      <c r="M227" s="96" t="str">
        <f t="shared" si="49"/>
        <v/>
      </c>
      <c r="N227" s="96" t="str">
        <f t="shared" si="50"/>
        <v/>
      </c>
      <c r="O227" s="96" t="str">
        <f t="shared" si="51"/>
        <v/>
      </c>
      <c r="P227" s="96" t="str">
        <f t="shared" si="52"/>
        <v/>
      </c>
      <c r="Q227" s="96" t="str">
        <f>IF($D227=【設定】!$G$7,IF($I227="○",$L227,""),"")</f>
        <v/>
      </c>
      <c r="R227" s="96" t="str">
        <f>IF($D227=【設定】!$G$7,IF($I227="判定中",$L227,IF($I227="未完了",$L227,"")),"")</f>
        <v/>
      </c>
      <c r="S227" s="96" t="str">
        <f>IF($D227=【設定】!$G$8,IF($I227="○",$L227,""),"")</f>
        <v/>
      </c>
      <c r="T227" s="96" t="str">
        <f>IF($D227=【設定】!$G$8,IF($I227="判定中",$L227,IF($I227="未完了",$L227,"")),"")</f>
        <v/>
      </c>
      <c r="U227" s="96" t="str">
        <f>IF($D227=【設定】!$G$9,IF($I227="○",$L227,""),"")</f>
        <v/>
      </c>
      <c r="V227" s="96" t="str">
        <f>IF($D227=【設定】!$G$9,IF($I227="判定中",$L227,IF($I227="未完了",$L227,"")),"")</f>
        <v/>
      </c>
      <c r="W227" s="96" t="str">
        <f>IF($D227=【設定】!$G$10,IF($I227="○",$L227,""),"")</f>
        <v/>
      </c>
      <c r="X227" s="96" t="str">
        <f>IF($D227=【設定】!$G$10,IF($I227="判定中",$L227,IF($I227="未完了",$L227,"")),"")</f>
        <v/>
      </c>
      <c r="Y227" s="96" t="str">
        <f>IF($D227=【設定】!$G$11,IF($I227="○",$L227,""),"")</f>
        <v/>
      </c>
      <c r="Z227" s="96" t="str">
        <f>IF($D227=【設定】!$G$11,IF($I227="判定中",$L227,IF($I227="未完了",$L227,"")),"")</f>
        <v/>
      </c>
    </row>
    <row r="228" spans="1:26" x14ac:dyDescent="0.2">
      <c r="A228" s="20">
        <f t="shared" si="54"/>
        <v>222</v>
      </c>
      <c r="B228" s="21" t="str">
        <f t="shared" si="56"/>
        <v/>
      </c>
      <c r="C228" s="63"/>
      <c r="D228" s="64"/>
      <c r="E228" s="65"/>
      <c r="F228" s="66"/>
      <c r="G228" s="67"/>
      <c r="H228" s="68"/>
      <c r="I228" s="69"/>
      <c r="J228" s="67"/>
      <c r="K228" s="62" t="str">
        <f>IF(I228="×",0,IF(H228="","",H228/(VLOOKUP(E228,【設定】!$C$6:$D$26,2,FALSE))))</f>
        <v/>
      </c>
      <c r="L228" s="94" t="str">
        <f>IF(I228="×",0,IF(H228="","",H228/(VLOOKUP(E228,【設定】!$C$6:$D$26,2,FALSE))*VLOOKUP(E228,【設定】!$C$6:$E$26,3,FALSE)))</f>
        <v/>
      </c>
      <c r="M228" s="96" t="str">
        <f t="shared" si="49"/>
        <v/>
      </c>
      <c r="N228" s="96" t="str">
        <f t="shared" si="50"/>
        <v/>
      </c>
      <c r="O228" s="96" t="str">
        <f t="shared" si="51"/>
        <v/>
      </c>
      <c r="P228" s="96" t="str">
        <f t="shared" si="52"/>
        <v/>
      </c>
      <c r="Q228" s="96" t="str">
        <f>IF($D228=【設定】!$G$7,IF($I228="○",$L228,""),"")</f>
        <v/>
      </c>
      <c r="R228" s="96" t="str">
        <f>IF($D228=【設定】!$G$7,IF($I228="判定中",$L228,IF($I228="未完了",$L228,"")),"")</f>
        <v/>
      </c>
      <c r="S228" s="96" t="str">
        <f>IF($D228=【設定】!$G$8,IF($I228="○",$L228,""),"")</f>
        <v/>
      </c>
      <c r="T228" s="96" t="str">
        <f>IF($D228=【設定】!$G$8,IF($I228="判定中",$L228,IF($I228="未完了",$L228,"")),"")</f>
        <v/>
      </c>
      <c r="U228" s="96" t="str">
        <f>IF($D228=【設定】!$G$9,IF($I228="○",$L228,""),"")</f>
        <v/>
      </c>
      <c r="V228" s="96" t="str">
        <f>IF($D228=【設定】!$G$9,IF($I228="判定中",$L228,IF($I228="未完了",$L228,"")),"")</f>
        <v/>
      </c>
      <c r="W228" s="96" t="str">
        <f>IF($D228=【設定】!$G$10,IF($I228="○",$L228,""),"")</f>
        <v/>
      </c>
      <c r="X228" s="96" t="str">
        <f>IF($D228=【設定】!$G$10,IF($I228="判定中",$L228,IF($I228="未完了",$L228,"")),"")</f>
        <v/>
      </c>
      <c r="Y228" s="96" t="str">
        <f>IF($D228=【設定】!$G$11,IF($I228="○",$L228,""),"")</f>
        <v/>
      </c>
      <c r="Z228" s="96" t="str">
        <f>IF($D228=【設定】!$G$11,IF($I228="判定中",$L228,IF($I228="未完了",$L228,"")),"")</f>
        <v/>
      </c>
    </row>
    <row r="229" spans="1:26" x14ac:dyDescent="0.2">
      <c r="A229" s="20">
        <f t="shared" si="54"/>
        <v>223</v>
      </c>
      <c r="B229" s="21" t="str">
        <f t="shared" si="56"/>
        <v/>
      </c>
      <c r="C229" s="63"/>
      <c r="D229" s="64"/>
      <c r="E229" s="65"/>
      <c r="F229" s="66"/>
      <c r="G229" s="67"/>
      <c r="H229" s="68"/>
      <c r="I229" s="69"/>
      <c r="J229" s="67"/>
      <c r="K229" s="62" t="str">
        <f>IF(I229="×",0,IF(H229="","",H229/(VLOOKUP(E229,【設定】!$C$6:$D$26,2,FALSE))))</f>
        <v/>
      </c>
      <c r="L229" s="94" t="str">
        <f>IF(I229="×",0,IF(H229="","",H229/(VLOOKUP(E229,【設定】!$C$6:$D$26,2,FALSE))*VLOOKUP(E229,【設定】!$C$6:$E$26,3,FALSE)))</f>
        <v/>
      </c>
      <c r="M229" s="96" t="str">
        <f t="shared" si="49"/>
        <v/>
      </c>
      <c r="N229" s="96" t="str">
        <f t="shared" si="50"/>
        <v/>
      </c>
      <c r="O229" s="96" t="str">
        <f t="shared" si="51"/>
        <v/>
      </c>
      <c r="P229" s="96" t="str">
        <f t="shared" si="52"/>
        <v/>
      </c>
      <c r="Q229" s="96" t="str">
        <f>IF($D229=【設定】!$G$7,IF($I229="○",$L229,""),"")</f>
        <v/>
      </c>
      <c r="R229" s="96" t="str">
        <f>IF($D229=【設定】!$G$7,IF($I229="判定中",$L229,IF($I229="未完了",$L229,"")),"")</f>
        <v/>
      </c>
      <c r="S229" s="96" t="str">
        <f>IF($D229=【設定】!$G$8,IF($I229="○",$L229,""),"")</f>
        <v/>
      </c>
      <c r="T229" s="96" t="str">
        <f>IF($D229=【設定】!$G$8,IF($I229="判定中",$L229,IF($I229="未完了",$L229,"")),"")</f>
        <v/>
      </c>
      <c r="U229" s="96" t="str">
        <f>IF($D229=【設定】!$G$9,IF($I229="○",$L229,""),"")</f>
        <v/>
      </c>
      <c r="V229" s="96" t="str">
        <f>IF($D229=【設定】!$G$9,IF($I229="判定中",$L229,IF($I229="未完了",$L229,"")),"")</f>
        <v/>
      </c>
      <c r="W229" s="96" t="str">
        <f>IF($D229=【設定】!$G$10,IF($I229="○",$L229,""),"")</f>
        <v/>
      </c>
      <c r="X229" s="96" t="str">
        <f>IF($D229=【設定】!$G$10,IF($I229="判定中",$L229,IF($I229="未完了",$L229,"")),"")</f>
        <v/>
      </c>
      <c r="Y229" s="96" t="str">
        <f>IF($D229=【設定】!$G$11,IF($I229="○",$L229,""),"")</f>
        <v/>
      </c>
      <c r="Z229" s="96" t="str">
        <f>IF($D229=【設定】!$G$11,IF($I229="判定中",$L229,IF($I229="未完了",$L229,"")),"")</f>
        <v/>
      </c>
    </row>
    <row r="230" spans="1:26" x14ac:dyDescent="0.2">
      <c r="A230" s="20">
        <f t="shared" si="54"/>
        <v>224</v>
      </c>
      <c r="B230" s="21" t="str">
        <f t="shared" si="56"/>
        <v/>
      </c>
      <c r="C230" s="63"/>
      <c r="D230" s="64"/>
      <c r="E230" s="65"/>
      <c r="F230" s="66"/>
      <c r="G230" s="67"/>
      <c r="H230" s="68"/>
      <c r="I230" s="69"/>
      <c r="J230" s="67"/>
      <c r="K230" s="62" t="str">
        <f>IF(I230="×",0,IF(H230="","",H230/(VLOOKUP(E230,【設定】!$C$6:$D$26,2,FALSE))))</f>
        <v/>
      </c>
      <c r="L230" s="94" t="str">
        <f>IF(I230="×",0,IF(H230="","",H230/(VLOOKUP(E230,【設定】!$C$6:$D$26,2,FALSE))*VLOOKUP(E230,【設定】!$C$6:$E$26,3,FALSE)))</f>
        <v/>
      </c>
      <c r="M230" s="96" t="str">
        <f t="shared" si="49"/>
        <v/>
      </c>
      <c r="N230" s="96" t="str">
        <f t="shared" si="50"/>
        <v/>
      </c>
      <c r="O230" s="96" t="str">
        <f t="shared" si="51"/>
        <v/>
      </c>
      <c r="P230" s="96" t="str">
        <f t="shared" si="52"/>
        <v/>
      </c>
      <c r="Q230" s="96" t="str">
        <f>IF($D230=【設定】!$G$7,IF($I230="○",$L230,""),"")</f>
        <v/>
      </c>
      <c r="R230" s="96" t="str">
        <f>IF($D230=【設定】!$G$7,IF($I230="判定中",$L230,IF($I230="未完了",$L230,"")),"")</f>
        <v/>
      </c>
      <c r="S230" s="96" t="str">
        <f>IF($D230=【設定】!$G$8,IF($I230="○",$L230,""),"")</f>
        <v/>
      </c>
      <c r="T230" s="96" t="str">
        <f>IF($D230=【設定】!$G$8,IF($I230="判定中",$L230,IF($I230="未完了",$L230,"")),"")</f>
        <v/>
      </c>
      <c r="U230" s="96" t="str">
        <f>IF($D230=【設定】!$G$9,IF($I230="○",$L230,""),"")</f>
        <v/>
      </c>
      <c r="V230" s="96" t="str">
        <f>IF($D230=【設定】!$G$9,IF($I230="判定中",$L230,IF($I230="未完了",$L230,"")),"")</f>
        <v/>
      </c>
      <c r="W230" s="96" t="str">
        <f>IF($D230=【設定】!$G$10,IF($I230="○",$L230,""),"")</f>
        <v/>
      </c>
      <c r="X230" s="96" t="str">
        <f>IF($D230=【設定】!$G$10,IF($I230="判定中",$L230,IF($I230="未完了",$L230,"")),"")</f>
        <v/>
      </c>
      <c r="Y230" s="96" t="str">
        <f>IF($D230=【設定】!$G$11,IF($I230="○",$L230,""),"")</f>
        <v/>
      </c>
      <c r="Z230" s="96" t="str">
        <f>IF($D230=【設定】!$G$11,IF($I230="判定中",$L230,IF($I230="未完了",$L230,"")),"")</f>
        <v/>
      </c>
    </row>
    <row r="231" spans="1:26" x14ac:dyDescent="0.2">
      <c r="A231" s="20">
        <f t="shared" si="54"/>
        <v>225</v>
      </c>
      <c r="B231" s="21" t="str">
        <f t="shared" si="56"/>
        <v/>
      </c>
      <c r="C231" s="63"/>
      <c r="D231" s="64"/>
      <c r="E231" s="65"/>
      <c r="F231" s="66"/>
      <c r="G231" s="67"/>
      <c r="H231" s="68"/>
      <c r="I231" s="69"/>
      <c r="J231" s="67"/>
      <c r="K231" s="62" t="str">
        <f>IF(I231="×",0,IF(H231="","",H231/(VLOOKUP(E231,【設定】!$C$6:$D$26,2,FALSE))))</f>
        <v/>
      </c>
      <c r="L231" s="94" t="str">
        <f>IF(I231="×",0,IF(H231="","",H231/(VLOOKUP(E231,【設定】!$C$6:$D$26,2,FALSE))*VLOOKUP(E231,【設定】!$C$6:$E$26,3,FALSE)))</f>
        <v/>
      </c>
      <c r="M231" s="96" t="str">
        <f t="shared" si="49"/>
        <v/>
      </c>
      <c r="N231" s="96" t="str">
        <f t="shared" si="50"/>
        <v/>
      </c>
      <c r="O231" s="96" t="str">
        <f t="shared" si="51"/>
        <v/>
      </c>
      <c r="P231" s="96" t="str">
        <f t="shared" si="52"/>
        <v/>
      </c>
      <c r="Q231" s="96" t="str">
        <f>IF($D231=【設定】!$G$7,IF($I231="○",$L231,""),"")</f>
        <v/>
      </c>
      <c r="R231" s="96" t="str">
        <f>IF($D231=【設定】!$G$7,IF($I231="判定中",$L231,IF($I231="未完了",$L231,"")),"")</f>
        <v/>
      </c>
      <c r="S231" s="96" t="str">
        <f>IF($D231=【設定】!$G$8,IF($I231="○",$L231,""),"")</f>
        <v/>
      </c>
      <c r="T231" s="96" t="str">
        <f>IF($D231=【設定】!$G$8,IF($I231="判定中",$L231,IF($I231="未完了",$L231,"")),"")</f>
        <v/>
      </c>
      <c r="U231" s="96" t="str">
        <f>IF($D231=【設定】!$G$9,IF($I231="○",$L231,""),"")</f>
        <v/>
      </c>
      <c r="V231" s="96" t="str">
        <f>IF($D231=【設定】!$G$9,IF($I231="判定中",$L231,IF($I231="未完了",$L231,"")),"")</f>
        <v/>
      </c>
      <c r="W231" s="96" t="str">
        <f>IF($D231=【設定】!$G$10,IF($I231="○",$L231,""),"")</f>
        <v/>
      </c>
      <c r="X231" s="96" t="str">
        <f>IF($D231=【設定】!$G$10,IF($I231="判定中",$L231,IF($I231="未完了",$L231,"")),"")</f>
        <v/>
      </c>
      <c r="Y231" s="96" t="str">
        <f>IF($D231=【設定】!$G$11,IF($I231="○",$L231,""),"")</f>
        <v/>
      </c>
      <c r="Z231" s="96" t="str">
        <f>IF($D231=【設定】!$G$11,IF($I231="判定中",$L231,IF($I231="未完了",$L231,"")),"")</f>
        <v/>
      </c>
    </row>
    <row r="232" spans="1:26" x14ac:dyDescent="0.2">
      <c r="A232" s="20">
        <f t="shared" si="54"/>
        <v>226</v>
      </c>
      <c r="B232" s="21" t="str">
        <f t="shared" si="56"/>
        <v/>
      </c>
      <c r="C232" s="63"/>
      <c r="D232" s="64"/>
      <c r="E232" s="65"/>
      <c r="F232" s="66"/>
      <c r="G232" s="67"/>
      <c r="H232" s="68"/>
      <c r="I232" s="69"/>
      <c r="J232" s="67"/>
      <c r="K232" s="62" t="str">
        <f>IF(I232="×",0,IF(H232="","",H232/(VLOOKUP(E232,【設定】!$C$6:$D$26,2,FALSE))))</f>
        <v/>
      </c>
      <c r="L232" s="94" t="str">
        <f>IF(I232="×",0,IF(H232="","",H232/(VLOOKUP(E232,【設定】!$C$6:$D$26,2,FALSE))*VLOOKUP(E232,【設定】!$C$6:$E$26,3,FALSE)))</f>
        <v/>
      </c>
      <c r="M232" s="96" t="str">
        <f t="shared" si="49"/>
        <v/>
      </c>
      <c r="N232" s="96" t="str">
        <f t="shared" si="50"/>
        <v/>
      </c>
      <c r="O232" s="96" t="str">
        <f t="shared" si="51"/>
        <v/>
      </c>
      <c r="P232" s="96" t="str">
        <f t="shared" si="52"/>
        <v/>
      </c>
      <c r="Q232" s="96" t="str">
        <f>IF($D232=【設定】!$G$7,IF($I232="○",$L232,""),"")</f>
        <v/>
      </c>
      <c r="R232" s="96" t="str">
        <f>IF($D232=【設定】!$G$7,IF($I232="判定中",$L232,IF($I232="未完了",$L232,"")),"")</f>
        <v/>
      </c>
      <c r="S232" s="96" t="str">
        <f>IF($D232=【設定】!$G$8,IF($I232="○",$L232,""),"")</f>
        <v/>
      </c>
      <c r="T232" s="96" t="str">
        <f>IF($D232=【設定】!$G$8,IF($I232="判定中",$L232,IF($I232="未完了",$L232,"")),"")</f>
        <v/>
      </c>
      <c r="U232" s="96" t="str">
        <f>IF($D232=【設定】!$G$9,IF($I232="○",$L232,""),"")</f>
        <v/>
      </c>
      <c r="V232" s="96" t="str">
        <f>IF($D232=【設定】!$G$9,IF($I232="判定中",$L232,IF($I232="未完了",$L232,"")),"")</f>
        <v/>
      </c>
      <c r="W232" s="96" t="str">
        <f>IF($D232=【設定】!$G$10,IF($I232="○",$L232,""),"")</f>
        <v/>
      </c>
      <c r="X232" s="96" t="str">
        <f>IF($D232=【設定】!$G$10,IF($I232="判定中",$L232,IF($I232="未完了",$L232,"")),"")</f>
        <v/>
      </c>
      <c r="Y232" s="96" t="str">
        <f>IF($D232=【設定】!$G$11,IF($I232="○",$L232,""),"")</f>
        <v/>
      </c>
      <c r="Z232" s="96" t="str">
        <f>IF($D232=【設定】!$G$11,IF($I232="判定中",$L232,IF($I232="未完了",$L232,"")),"")</f>
        <v/>
      </c>
    </row>
    <row r="233" spans="1:26" x14ac:dyDescent="0.2">
      <c r="A233" s="20">
        <f t="shared" si="54"/>
        <v>227</v>
      </c>
      <c r="B233" s="21" t="str">
        <f t="shared" si="56"/>
        <v/>
      </c>
      <c r="C233" s="63"/>
      <c r="D233" s="64"/>
      <c r="E233" s="65"/>
      <c r="F233" s="66"/>
      <c r="G233" s="67"/>
      <c r="H233" s="68"/>
      <c r="I233" s="69"/>
      <c r="J233" s="67"/>
      <c r="K233" s="62" t="str">
        <f>IF(I233="×",0,IF(H233="","",H233/(VLOOKUP(E233,【設定】!$C$6:$D$26,2,FALSE))))</f>
        <v/>
      </c>
      <c r="L233" s="94" t="str">
        <f>IF(I233="×",0,IF(H233="","",H233/(VLOOKUP(E233,【設定】!$C$6:$D$26,2,FALSE))*VLOOKUP(E233,【設定】!$C$6:$E$26,3,FALSE)))</f>
        <v/>
      </c>
      <c r="M233" s="96" t="str">
        <f t="shared" si="49"/>
        <v/>
      </c>
      <c r="N233" s="96" t="str">
        <f t="shared" si="50"/>
        <v/>
      </c>
      <c r="O233" s="96" t="str">
        <f t="shared" si="51"/>
        <v/>
      </c>
      <c r="P233" s="96" t="str">
        <f t="shared" si="52"/>
        <v/>
      </c>
      <c r="Q233" s="96" t="str">
        <f>IF($D233=【設定】!$G$7,IF($I233="○",$L233,""),"")</f>
        <v/>
      </c>
      <c r="R233" s="96" t="str">
        <f>IF($D233=【設定】!$G$7,IF($I233="判定中",$L233,IF($I233="未完了",$L233,"")),"")</f>
        <v/>
      </c>
      <c r="S233" s="96" t="str">
        <f>IF($D233=【設定】!$G$8,IF($I233="○",$L233,""),"")</f>
        <v/>
      </c>
      <c r="T233" s="96" t="str">
        <f>IF($D233=【設定】!$G$8,IF($I233="判定中",$L233,IF($I233="未完了",$L233,"")),"")</f>
        <v/>
      </c>
      <c r="U233" s="96" t="str">
        <f>IF($D233=【設定】!$G$9,IF($I233="○",$L233,""),"")</f>
        <v/>
      </c>
      <c r="V233" s="96" t="str">
        <f>IF($D233=【設定】!$G$9,IF($I233="判定中",$L233,IF($I233="未完了",$L233,"")),"")</f>
        <v/>
      </c>
      <c r="W233" s="96" t="str">
        <f>IF($D233=【設定】!$G$10,IF($I233="○",$L233,""),"")</f>
        <v/>
      </c>
      <c r="X233" s="96" t="str">
        <f>IF($D233=【設定】!$G$10,IF($I233="判定中",$L233,IF($I233="未完了",$L233,"")),"")</f>
        <v/>
      </c>
      <c r="Y233" s="96" t="str">
        <f>IF($D233=【設定】!$G$11,IF($I233="○",$L233,""),"")</f>
        <v/>
      </c>
      <c r="Z233" s="96" t="str">
        <f>IF($D233=【設定】!$G$11,IF($I233="判定中",$L233,IF($I233="未完了",$L233,"")),"")</f>
        <v/>
      </c>
    </row>
    <row r="234" spans="1:26" x14ac:dyDescent="0.2">
      <c r="A234" s="20">
        <f t="shared" si="54"/>
        <v>228</v>
      </c>
      <c r="B234" s="21" t="str">
        <f t="shared" si="56"/>
        <v/>
      </c>
      <c r="C234" s="63"/>
      <c r="D234" s="64"/>
      <c r="E234" s="65"/>
      <c r="F234" s="66"/>
      <c r="G234" s="67"/>
      <c r="H234" s="68"/>
      <c r="I234" s="69"/>
      <c r="J234" s="67"/>
      <c r="K234" s="62" t="str">
        <f>IF(I234="×",0,IF(H234="","",H234/(VLOOKUP(E234,【設定】!$C$6:$D$26,2,FALSE))))</f>
        <v/>
      </c>
      <c r="L234" s="94" t="str">
        <f>IF(I234="×",0,IF(H234="","",H234/(VLOOKUP(E234,【設定】!$C$6:$D$26,2,FALSE))*VLOOKUP(E234,【設定】!$C$6:$E$26,3,FALSE)))</f>
        <v/>
      </c>
      <c r="M234" s="96" t="str">
        <f t="shared" si="49"/>
        <v/>
      </c>
      <c r="N234" s="96" t="str">
        <f t="shared" si="50"/>
        <v/>
      </c>
      <c r="O234" s="96" t="str">
        <f t="shared" si="51"/>
        <v/>
      </c>
      <c r="P234" s="96" t="str">
        <f t="shared" si="52"/>
        <v/>
      </c>
      <c r="Q234" s="96" t="str">
        <f>IF($D234=【設定】!$G$7,IF($I234="○",$L234,""),"")</f>
        <v/>
      </c>
      <c r="R234" s="96" t="str">
        <f>IF($D234=【設定】!$G$7,IF($I234="判定中",$L234,IF($I234="未完了",$L234,"")),"")</f>
        <v/>
      </c>
      <c r="S234" s="96" t="str">
        <f>IF($D234=【設定】!$G$8,IF($I234="○",$L234,""),"")</f>
        <v/>
      </c>
      <c r="T234" s="96" t="str">
        <f>IF($D234=【設定】!$G$8,IF($I234="判定中",$L234,IF($I234="未完了",$L234,"")),"")</f>
        <v/>
      </c>
      <c r="U234" s="96" t="str">
        <f>IF($D234=【設定】!$G$9,IF($I234="○",$L234,""),"")</f>
        <v/>
      </c>
      <c r="V234" s="96" t="str">
        <f>IF($D234=【設定】!$G$9,IF($I234="判定中",$L234,IF($I234="未完了",$L234,"")),"")</f>
        <v/>
      </c>
      <c r="W234" s="96" t="str">
        <f>IF($D234=【設定】!$G$10,IF($I234="○",$L234,""),"")</f>
        <v/>
      </c>
      <c r="X234" s="96" t="str">
        <f>IF($D234=【設定】!$G$10,IF($I234="判定中",$L234,IF($I234="未完了",$L234,"")),"")</f>
        <v/>
      </c>
      <c r="Y234" s="96" t="str">
        <f>IF($D234=【設定】!$G$11,IF($I234="○",$L234,""),"")</f>
        <v/>
      </c>
      <c r="Z234" s="96" t="str">
        <f>IF($D234=【設定】!$G$11,IF($I234="判定中",$L234,IF($I234="未完了",$L234,"")),"")</f>
        <v/>
      </c>
    </row>
    <row r="235" spans="1:26" x14ac:dyDescent="0.2">
      <c r="A235" s="20">
        <f t="shared" si="54"/>
        <v>229</v>
      </c>
      <c r="B235" s="21" t="str">
        <f t="shared" si="56"/>
        <v/>
      </c>
      <c r="C235" s="63"/>
      <c r="D235" s="64"/>
      <c r="E235" s="65"/>
      <c r="F235" s="66"/>
      <c r="G235" s="67"/>
      <c r="H235" s="68"/>
      <c r="I235" s="69"/>
      <c r="J235" s="67"/>
      <c r="K235" s="62" t="str">
        <f>IF(I235="×",0,IF(H235="","",H235/(VLOOKUP(E235,【設定】!$C$6:$D$26,2,FALSE))))</f>
        <v/>
      </c>
      <c r="L235" s="94" t="str">
        <f>IF(I235="×",0,IF(H235="","",H235/(VLOOKUP(E235,【設定】!$C$6:$D$26,2,FALSE))*VLOOKUP(E235,【設定】!$C$6:$E$26,3,FALSE)))</f>
        <v/>
      </c>
      <c r="M235" s="96" t="str">
        <f t="shared" si="49"/>
        <v/>
      </c>
      <c r="N235" s="96" t="str">
        <f t="shared" si="50"/>
        <v/>
      </c>
      <c r="O235" s="96" t="str">
        <f t="shared" si="51"/>
        <v/>
      </c>
      <c r="P235" s="96" t="str">
        <f t="shared" si="52"/>
        <v/>
      </c>
      <c r="Q235" s="96" t="str">
        <f>IF($D235=【設定】!$G$7,IF($I235="○",$L235,""),"")</f>
        <v/>
      </c>
      <c r="R235" s="96" t="str">
        <f>IF($D235=【設定】!$G$7,IF($I235="判定中",$L235,IF($I235="未完了",$L235,"")),"")</f>
        <v/>
      </c>
      <c r="S235" s="96" t="str">
        <f>IF($D235=【設定】!$G$8,IF($I235="○",$L235,""),"")</f>
        <v/>
      </c>
      <c r="T235" s="96" t="str">
        <f>IF($D235=【設定】!$G$8,IF($I235="判定中",$L235,IF($I235="未完了",$L235,"")),"")</f>
        <v/>
      </c>
      <c r="U235" s="96" t="str">
        <f>IF($D235=【設定】!$G$9,IF($I235="○",$L235,""),"")</f>
        <v/>
      </c>
      <c r="V235" s="96" t="str">
        <f>IF($D235=【設定】!$G$9,IF($I235="判定中",$L235,IF($I235="未完了",$L235,"")),"")</f>
        <v/>
      </c>
      <c r="W235" s="96" t="str">
        <f>IF($D235=【設定】!$G$10,IF($I235="○",$L235,""),"")</f>
        <v/>
      </c>
      <c r="X235" s="96" t="str">
        <f>IF($D235=【設定】!$G$10,IF($I235="判定中",$L235,IF($I235="未完了",$L235,"")),"")</f>
        <v/>
      </c>
      <c r="Y235" s="96" t="str">
        <f>IF($D235=【設定】!$G$11,IF($I235="○",$L235,""),"")</f>
        <v/>
      </c>
      <c r="Z235" s="96" t="str">
        <f>IF($D235=【設定】!$G$11,IF($I235="判定中",$L235,IF($I235="未完了",$L235,"")),"")</f>
        <v/>
      </c>
    </row>
    <row r="236" spans="1:26" x14ac:dyDescent="0.2">
      <c r="A236" s="20">
        <f t="shared" si="54"/>
        <v>230</v>
      </c>
      <c r="B236" s="21" t="str">
        <f t="shared" si="56"/>
        <v/>
      </c>
      <c r="C236" s="63"/>
      <c r="D236" s="64"/>
      <c r="E236" s="65"/>
      <c r="F236" s="66"/>
      <c r="G236" s="67"/>
      <c r="H236" s="68"/>
      <c r="I236" s="69"/>
      <c r="J236" s="67"/>
      <c r="K236" s="62" t="str">
        <f>IF(I236="×",0,IF(H236="","",H236/(VLOOKUP(E236,【設定】!$C$6:$D$26,2,FALSE))))</f>
        <v/>
      </c>
      <c r="L236" s="94" t="str">
        <f>IF(I236="×",0,IF(H236="","",H236/(VLOOKUP(E236,【設定】!$C$6:$D$26,2,FALSE))*VLOOKUP(E236,【設定】!$C$6:$E$26,3,FALSE)))</f>
        <v/>
      </c>
      <c r="M236" s="96" t="str">
        <f t="shared" si="49"/>
        <v/>
      </c>
      <c r="N236" s="96" t="str">
        <f t="shared" si="50"/>
        <v/>
      </c>
      <c r="O236" s="96" t="str">
        <f t="shared" si="51"/>
        <v/>
      </c>
      <c r="P236" s="96" t="str">
        <f t="shared" si="52"/>
        <v/>
      </c>
      <c r="Q236" s="96" t="str">
        <f>IF($D236=【設定】!$G$7,IF($I236="○",$L236,""),"")</f>
        <v/>
      </c>
      <c r="R236" s="96" t="str">
        <f>IF($D236=【設定】!$G$7,IF($I236="判定中",$L236,IF($I236="未完了",$L236,"")),"")</f>
        <v/>
      </c>
      <c r="S236" s="96" t="str">
        <f>IF($D236=【設定】!$G$8,IF($I236="○",$L236,""),"")</f>
        <v/>
      </c>
      <c r="T236" s="96" t="str">
        <f>IF($D236=【設定】!$G$8,IF($I236="判定中",$L236,IF($I236="未完了",$L236,"")),"")</f>
        <v/>
      </c>
      <c r="U236" s="96" t="str">
        <f>IF($D236=【設定】!$G$9,IF($I236="○",$L236,""),"")</f>
        <v/>
      </c>
      <c r="V236" s="96" t="str">
        <f>IF($D236=【設定】!$G$9,IF($I236="判定中",$L236,IF($I236="未完了",$L236,"")),"")</f>
        <v/>
      </c>
      <c r="W236" s="96" t="str">
        <f>IF($D236=【設定】!$G$10,IF($I236="○",$L236,""),"")</f>
        <v/>
      </c>
      <c r="X236" s="96" t="str">
        <f>IF($D236=【設定】!$G$10,IF($I236="判定中",$L236,IF($I236="未完了",$L236,"")),"")</f>
        <v/>
      </c>
      <c r="Y236" s="96" t="str">
        <f>IF($D236=【設定】!$G$11,IF($I236="○",$L236,""),"")</f>
        <v/>
      </c>
      <c r="Z236" s="96" t="str">
        <f>IF($D236=【設定】!$G$11,IF($I236="判定中",$L236,IF($I236="未完了",$L236,"")),"")</f>
        <v/>
      </c>
    </row>
    <row r="237" spans="1:26" x14ac:dyDescent="0.2">
      <c r="A237" s="20">
        <f t="shared" si="54"/>
        <v>231</v>
      </c>
      <c r="B237" s="21" t="str">
        <f t="shared" si="56"/>
        <v/>
      </c>
      <c r="C237" s="63"/>
      <c r="D237" s="64"/>
      <c r="E237" s="65"/>
      <c r="F237" s="66"/>
      <c r="G237" s="67"/>
      <c r="H237" s="68"/>
      <c r="I237" s="69"/>
      <c r="J237" s="67"/>
      <c r="K237" s="62" t="str">
        <f>IF(I237="×",0,IF(H237="","",H237/(VLOOKUP(E237,【設定】!$C$6:$D$26,2,FALSE))))</f>
        <v/>
      </c>
      <c r="L237" s="94" t="str">
        <f>IF(I237="×",0,IF(H237="","",H237/(VLOOKUP(E237,【設定】!$C$6:$D$26,2,FALSE))*VLOOKUP(E237,【設定】!$C$6:$E$26,3,FALSE)))</f>
        <v/>
      </c>
      <c r="M237" s="96" t="str">
        <f t="shared" si="49"/>
        <v/>
      </c>
      <c r="N237" s="96" t="str">
        <f t="shared" si="50"/>
        <v/>
      </c>
      <c r="O237" s="96" t="str">
        <f t="shared" si="51"/>
        <v/>
      </c>
      <c r="P237" s="96" t="str">
        <f t="shared" si="52"/>
        <v/>
      </c>
      <c r="Q237" s="96" t="str">
        <f>IF($D237=【設定】!$G$7,IF($I237="○",$L237,""),"")</f>
        <v/>
      </c>
      <c r="R237" s="96" t="str">
        <f>IF($D237=【設定】!$G$7,IF($I237="判定中",$L237,IF($I237="未完了",$L237,"")),"")</f>
        <v/>
      </c>
      <c r="S237" s="96" t="str">
        <f>IF($D237=【設定】!$G$8,IF($I237="○",$L237,""),"")</f>
        <v/>
      </c>
      <c r="T237" s="96" t="str">
        <f>IF($D237=【設定】!$G$8,IF($I237="判定中",$L237,IF($I237="未完了",$L237,"")),"")</f>
        <v/>
      </c>
      <c r="U237" s="96" t="str">
        <f>IF($D237=【設定】!$G$9,IF($I237="○",$L237,""),"")</f>
        <v/>
      </c>
      <c r="V237" s="96" t="str">
        <f>IF($D237=【設定】!$G$9,IF($I237="判定中",$L237,IF($I237="未完了",$L237,"")),"")</f>
        <v/>
      </c>
      <c r="W237" s="96" t="str">
        <f>IF($D237=【設定】!$G$10,IF($I237="○",$L237,""),"")</f>
        <v/>
      </c>
      <c r="X237" s="96" t="str">
        <f>IF($D237=【設定】!$G$10,IF($I237="判定中",$L237,IF($I237="未完了",$L237,"")),"")</f>
        <v/>
      </c>
      <c r="Y237" s="96" t="str">
        <f>IF($D237=【設定】!$G$11,IF($I237="○",$L237,""),"")</f>
        <v/>
      </c>
      <c r="Z237" s="96" t="str">
        <f>IF($D237=【設定】!$G$11,IF($I237="判定中",$L237,IF($I237="未完了",$L237,"")),"")</f>
        <v/>
      </c>
    </row>
    <row r="238" spans="1:26" x14ac:dyDescent="0.2">
      <c r="A238" s="20">
        <f t="shared" si="54"/>
        <v>232</v>
      </c>
      <c r="B238" s="21" t="str">
        <f t="shared" si="56"/>
        <v/>
      </c>
      <c r="C238" s="63"/>
      <c r="D238" s="64"/>
      <c r="E238" s="65"/>
      <c r="F238" s="66"/>
      <c r="G238" s="67"/>
      <c r="H238" s="68"/>
      <c r="I238" s="69"/>
      <c r="J238" s="67"/>
      <c r="K238" s="62" t="str">
        <f>IF(I238="×",0,IF(H238="","",H238/(VLOOKUP(E238,【設定】!$C$6:$D$26,2,FALSE))))</f>
        <v/>
      </c>
      <c r="L238" s="94" t="str">
        <f>IF(I238="×",0,IF(H238="","",H238/(VLOOKUP(E238,【設定】!$C$6:$D$26,2,FALSE))*VLOOKUP(E238,【設定】!$C$6:$E$26,3,FALSE)))</f>
        <v/>
      </c>
      <c r="M238" s="96" t="str">
        <f t="shared" si="49"/>
        <v/>
      </c>
      <c r="N238" s="96" t="str">
        <f t="shared" si="50"/>
        <v/>
      </c>
      <c r="O238" s="96" t="str">
        <f t="shared" si="51"/>
        <v/>
      </c>
      <c r="P238" s="96" t="str">
        <f t="shared" si="52"/>
        <v/>
      </c>
      <c r="Q238" s="96" t="str">
        <f>IF($D238=【設定】!$G$7,IF($I238="○",$L238,""),"")</f>
        <v/>
      </c>
      <c r="R238" s="96" t="str">
        <f>IF($D238=【設定】!$G$7,IF($I238="判定中",$L238,IF($I238="未完了",$L238,"")),"")</f>
        <v/>
      </c>
      <c r="S238" s="96" t="str">
        <f>IF($D238=【設定】!$G$8,IF($I238="○",$L238,""),"")</f>
        <v/>
      </c>
      <c r="T238" s="96" t="str">
        <f>IF($D238=【設定】!$G$8,IF($I238="判定中",$L238,IF($I238="未完了",$L238,"")),"")</f>
        <v/>
      </c>
      <c r="U238" s="96" t="str">
        <f>IF($D238=【設定】!$G$9,IF($I238="○",$L238,""),"")</f>
        <v/>
      </c>
      <c r="V238" s="96" t="str">
        <f>IF($D238=【設定】!$G$9,IF($I238="判定中",$L238,IF($I238="未完了",$L238,"")),"")</f>
        <v/>
      </c>
      <c r="W238" s="96" t="str">
        <f>IF($D238=【設定】!$G$10,IF($I238="○",$L238,""),"")</f>
        <v/>
      </c>
      <c r="X238" s="96" t="str">
        <f>IF($D238=【設定】!$G$10,IF($I238="判定中",$L238,IF($I238="未完了",$L238,"")),"")</f>
        <v/>
      </c>
      <c r="Y238" s="96" t="str">
        <f>IF($D238=【設定】!$G$11,IF($I238="○",$L238,""),"")</f>
        <v/>
      </c>
      <c r="Z238" s="96" t="str">
        <f>IF($D238=【設定】!$G$11,IF($I238="判定中",$L238,IF($I238="未完了",$L238,"")),"")</f>
        <v/>
      </c>
    </row>
    <row r="239" spans="1:26" x14ac:dyDescent="0.2">
      <c r="A239" s="20">
        <f t="shared" si="54"/>
        <v>233</v>
      </c>
      <c r="B239" s="21" t="str">
        <f t="shared" si="56"/>
        <v/>
      </c>
      <c r="C239" s="63"/>
      <c r="D239" s="64"/>
      <c r="E239" s="65"/>
      <c r="F239" s="66"/>
      <c r="G239" s="67"/>
      <c r="H239" s="68"/>
      <c r="I239" s="69"/>
      <c r="J239" s="67"/>
      <c r="K239" s="62" t="str">
        <f>IF(I239="×",0,IF(H239="","",H239/(VLOOKUP(E239,【設定】!$C$6:$D$26,2,FALSE))))</f>
        <v/>
      </c>
      <c r="L239" s="94" t="str">
        <f>IF(I239="×",0,IF(H239="","",H239/(VLOOKUP(E239,【設定】!$C$6:$D$26,2,FALSE))*VLOOKUP(E239,【設定】!$C$6:$E$26,3,FALSE)))</f>
        <v/>
      </c>
      <c r="M239" s="96" t="str">
        <f t="shared" si="49"/>
        <v/>
      </c>
      <c r="N239" s="96" t="str">
        <f t="shared" si="50"/>
        <v/>
      </c>
      <c r="O239" s="96" t="str">
        <f t="shared" si="51"/>
        <v/>
      </c>
      <c r="P239" s="96" t="str">
        <f t="shared" si="52"/>
        <v/>
      </c>
      <c r="Q239" s="96" t="str">
        <f>IF($D239=【設定】!$G$7,IF($I239="○",$L239,""),"")</f>
        <v/>
      </c>
      <c r="R239" s="96" t="str">
        <f>IF($D239=【設定】!$G$7,IF($I239="判定中",$L239,IF($I239="未完了",$L239,"")),"")</f>
        <v/>
      </c>
      <c r="S239" s="96" t="str">
        <f>IF($D239=【設定】!$G$8,IF($I239="○",$L239,""),"")</f>
        <v/>
      </c>
      <c r="T239" s="96" t="str">
        <f>IF($D239=【設定】!$G$8,IF($I239="判定中",$L239,IF($I239="未完了",$L239,"")),"")</f>
        <v/>
      </c>
      <c r="U239" s="96" t="str">
        <f>IF($D239=【設定】!$G$9,IF($I239="○",$L239,""),"")</f>
        <v/>
      </c>
      <c r="V239" s="96" t="str">
        <f>IF($D239=【設定】!$G$9,IF($I239="判定中",$L239,IF($I239="未完了",$L239,"")),"")</f>
        <v/>
      </c>
      <c r="W239" s="96" t="str">
        <f>IF($D239=【設定】!$G$10,IF($I239="○",$L239,""),"")</f>
        <v/>
      </c>
      <c r="X239" s="96" t="str">
        <f>IF($D239=【設定】!$G$10,IF($I239="判定中",$L239,IF($I239="未完了",$L239,"")),"")</f>
        <v/>
      </c>
      <c r="Y239" s="96" t="str">
        <f>IF($D239=【設定】!$G$11,IF($I239="○",$L239,""),"")</f>
        <v/>
      </c>
      <c r="Z239" s="96" t="str">
        <f>IF($D239=【設定】!$G$11,IF($I239="判定中",$L239,IF($I239="未完了",$L239,"")),"")</f>
        <v/>
      </c>
    </row>
    <row r="240" spans="1:26" x14ac:dyDescent="0.2">
      <c r="A240" s="20">
        <f t="shared" si="54"/>
        <v>234</v>
      </c>
      <c r="B240" s="21" t="str">
        <f t="shared" si="56"/>
        <v/>
      </c>
      <c r="C240" s="63"/>
      <c r="D240" s="64"/>
      <c r="E240" s="65"/>
      <c r="F240" s="66"/>
      <c r="G240" s="67"/>
      <c r="H240" s="68"/>
      <c r="I240" s="69"/>
      <c r="J240" s="67"/>
      <c r="K240" s="62" t="str">
        <f>IF(I240="×",0,IF(H240="","",H240/(VLOOKUP(E240,【設定】!$C$6:$D$26,2,FALSE))))</f>
        <v/>
      </c>
      <c r="L240" s="94" t="str">
        <f>IF(I240="×",0,IF(H240="","",H240/(VLOOKUP(E240,【設定】!$C$6:$D$26,2,FALSE))*VLOOKUP(E240,【設定】!$C$6:$E$26,3,FALSE)))</f>
        <v/>
      </c>
      <c r="M240" s="96" t="str">
        <f t="shared" si="49"/>
        <v/>
      </c>
      <c r="N240" s="96" t="str">
        <f t="shared" si="50"/>
        <v/>
      </c>
      <c r="O240" s="96" t="str">
        <f t="shared" si="51"/>
        <v/>
      </c>
      <c r="P240" s="96" t="str">
        <f t="shared" si="52"/>
        <v/>
      </c>
      <c r="Q240" s="96" t="str">
        <f>IF($D240=【設定】!$G$7,IF($I240="○",$L240,""),"")</f>
        <v/>
      </c>
      <c r="R240" s="96" t="str">
        <f>IF($D240=【設定】!$G$7,IF($I240="判定中",$L240,IF($I240="未完了",$L240,"")),"")</f>
        <v/>
      </c>
      <c r="S240" s="96" t="str">
        <f>IF($D240=【設定】!$G$8,IF($I240="○",$L240,""),"")</f>
        <v/>
      </c>
      <c r="T240" s="96" t="str">
        <f>IF($D240=【設定】!$G$8,IF($I240="判定中",$L240,IF($I240="未完了",$L240,"")),"")</f>
        <v/>
      </c>
      <c r="U240" s="96" t="str">
        <f>IF($D240=【設定】!$G$9,IF($I240="○",$L240,""),"")</f>
        <v/>
      </c>
      <c r="V240" s="96" t="str">
        <f>IF($D240=【設定】!$G$9,IF($I240="判定中",$L240,IF($I240="未完了",$L240,"")),"")</f>
        <v/>
      </c>
      <c r="W240" s="96" t="str">
        <f>IF($D240=【設定】!$G$10,IF($I240="○",$L240,""),"")</f>
        <v/>
      </c>
      <c r="X240" s="96" t="str">
        <f>IF($D240=【設定】!$G$10,IF($I240="判定中",$L240,IF($I240="未完了",$L240,"")),"")</f>
        <v/>
      </c>
      <c r="Y240" s="96" t="str">
        <f>IF($D240=【設定】!$G$11,IF($I240="○",$L240,""),"")</f>
        <v/>
      </c>
      <c r="Z240" s="96" t="str">
        <f>IF($D240=【設定】!$G$11,IF($I240="判定中",$L240,IF($I240="未完了",$L240,"")),"")</f>
        <v/>
      </c>
    </row>
    <row r="241" spans="1:26" x14ac:dyDescent="0.2">
      <c r="A241" s="20">
        <f t="shared" si="54"/>
        <v>235</v>
      </c>
      <c r="B241" s="21" t="str">
        <f t="shared" si="56"/>
        <v/>
      </c>
      <c r="C241" s="63"/>
      <c r="D241" s="64"/>
      <c r="E241" s="65"/>
      <c r="F241" s="66"/>
      <c r="G241" s="67"/>
      <c r="H241" s="68"/>
      <c r="I241" s="69"/>
      <c r="J241" s="67"/>
      <c r="K241" s="62" t="str">
        <f>IF(I241="×",0,IF(H241="","",H241/(VLOOKUP(E241,【設定】!$C$6:$D$26,2,FALSE))))</f>
        <v/>
      </c>
      <c r="L241" s="94" t="str">
        <f>IF(I241="×",0,IF(H241="","",H241/(VLOOKUP(E241,【設定】!$C$6:$D$26,2,FALSE))*VLOOKUP(E241,【設定】!$C$6:$E$26,3,FALSE)))</f>
        <v/>
      </c>
      <c r="M241" s="96" t="str">
        <f t="shared" si="49"/>
        <v/>
      </c>
      <c r="N241" s="96" t="str">
        <f t="shared" si="50"/>
        <v/>
      </c>
      <c r="O241" s="96" t="str">
        <f t="shared" si="51"/>
        <v/>
      </c>
      <c r="P241" s="96" t="str">
        <f t="shared" si="52"/>
        <v/>
      </c>
      <c r="Q241" s="96" t="str">
        <f>IF($D241=【設定】!$G$7,IF($I241="○",$L241,""),"")</f>
        <v/>
      </c>
      <c r="R241" s="96" t="str">
        <f>IF($D241=【設定】!$G$7,IF($I241="判定中",$L241,IF($I241="未完了",$L241,"")),"")</f>
        <v/>
      </c>
      <c r="S241" s="96" t="str">
        <f>IF($D241=【設定】!$G$8,IF($I241="○",$L241,""),"")</f>
        <v/>
      </c>
      <c r="T241" s="96" t="str">
        <f>IF($D241=【設定】!$G$8,IF($I241="判定中",$L241,IF($I241="未完了",$L241,"")),"")</f>
        <v/>
      </c>
      <c r="U241" s="96" t="str">
        <f>IF($D241=【設定】!$G$9,IF($I241="○",$L241,""),"")</f>
        <v/>
      </c>
      <c r="V241" s="96" t="str">
        <f>IF($D241=【設定】!$G$9,IF($I241="判定中",$L241,IF($I241="未完了",$L241,"")),"")</f>
        <v/>
      </c>
      <c r="W241" s="96" t="str">
        <f>IF($D241=【設定】!$G$10,IF($I241="○",$L241,""),"")</f>
        <v/>
      </c>
      <c r="X241" s="96" t="str">
        <f>IF($D241=【設定】!$G$10,IF($I241="判定中",$L241,IF($I241="未完了",$L241,"")),"")</f>
        <v/>
      </c>
      <c r="Y241" s="96" t="str">
        <f>IF($D241=【設定】!$G$11,IF($I241="○",$L241,""),"")</f>
        <v/>
      </c>
      <c r="Z241" s="96" t="str">
        <f>IF($D241=【設定】!$G$11,IF($I241="判定中",$L241,IF($I241="未完了",$L241,"")),"")</f>
        <v/>
      </c>
    </row>
    <row r="242" spans="1:26" x14ac:dyDescent="0.2">
      <c r="A242" s="20">
        <f t="shared" si="54"/>
        <v>236</v>
      </c>
      <c r="B242" s="21" t="str">
        <f t="shared" si="56"/>
        <v/>
      </c>
      <c r="C242" s="63"/>
      <c r="D242" s="64"/>
      <c r="E242" s="65"/>
      <c r="F242" s="66"/>
      <c r="G242" s="67"/>
      <c r="H242" s="68"/>
      <c r="I242" s="69"/>
      <c r="J242" s="67"/>
      <c r="K242" s="62" t="str">
        <f>IF(I242="×",0,IF(H242="","",H242/(VLOOKUP(E242,【設定】!$C$6:$D$26,2,FALSE))))</f>
        <v/>
      </c>
      <c r="L242" s="94" t="str">
        <f>IF(I242="×",0,IF(H242="","",H242/(VLOOKUP(E242,【設定】!$C$6:$D$26,2,FALSE))*VLOOKUP(E242,【設定】!$C$6:$E$26,3,FALSE)))</f>
        <v/>
      </c>
      <c r="M242" s="96" t="str">
        <f t="shared" si="49"/>
        <v/>
      </c>
      <c r="N242" s="96" t="str">
        <f t="shared" si="50"/>
        <v/>
      </c>
      <c r="O242" s="96" t="str">
        <f t="shared" si="51"/>
        <v/>
      </c>
      <c r="P242" s="96" t="str">
        <f t="shared" si="52"/>
        <v/>
      </c>
      <c r="Q242" s="96" t="str">
        <f>IF($D242=【設定】!$G$7,IF($I242="○",$L242,""),"")</f>
        <v/>
      </c>
      <c r="R242" s="96" t="str">
        <f>IF($D242=【設定】!$G$7,IF($I242="判定中",$L242,IF($I242="未完了",$L242,"")),"")</f>
        <v/>
      </c>
      <c r="S242" s="96" t="str">
        <f>IF($D242=【設定】!$G$8,IF($I242="○",$L242,""),"")</f>
        <v/>
      </c>
      <c r="T242" s="96" t="str">
        <f>IF($D242=【設定】!$G$8,IF($I242="判定中",$L242,IF($I242="未完了",$L242,"")),"")</f>
        <v/>
      </c>
      <c r="U242" s="96" t="str">
        <f>IF($D242=【設定】!$G$9,IF($I242="○",$L242,""),"")</f>
        <v/>
      </c>
      <c r="V242" s="96" t="str">
        <f>IF($D242=【設定】!$G$9,IF($I242="判定中",$L242,IF($I242="未完了",$L242,"")),"")</f>
        <v/>
      </c>
      <c r="W242" s="96" t="str">
        <f>IF($D242=【設定】!$G$10,IF($I242="○",$L242,""),"")</f>
        <v/>
      </c>
      <c r="X242" s="96" t="str">
        <f>IF($D242=【設定】!$G$10,IF($I242="判定中",$L242,IF($I242="未完了",$L242,"")),"")</f>
        <v/>
      </c>
      <c r="Y242" s="96" t="str">
        <f>IF($D242=【設定】!$G$11,IF($I242="○",$L242,""),"")</f>
        <v/>
      </c>
      <c r="Z242" s="96" t="str">
        <f>IF($D242=【設定】!$G$11,IF($I242="判定中",$L242,IF($I242="未完了",$L242,"")),"")</f>
        <v/>
      </c>
    </row>
    <row r="243" spans="1:26" x14ac:dyDescent="0.2">
      <c r="A243" s="20">
        <f t="shared" si="54"/>
        <v>237</v>
      </c>
      <c r="B243" s="21" t="str">
        <f t="shared" si="56"/>
        <v/>
      </c>
      <c r="C243" s="63"/>
      <c r="D243" s="64"/>
      <c r="E243" s="65"/>
      <c r="F243" s="66"/>
      <c r="G243" s="67"/>
      <c r="H243" s="68"/>
      <c r="I243" s="69"/>
      <c r="J243" s="67"/>
      <c r="K243" s="62" t="str">
        <f>IF(I243="×",0,IF(H243="","",H243/(VLOOKUP(E243,【設定】!$C$6:$D$26,2,FALSE))))</f>
        <v/>
      </c>
      <c r="L243" s="94" t="str">
        <f>IF(I243="×",0,IF(H243="","",H243/(VLOOKUP(E243,【設定】!$C$6:$D$26,2,FALSE))*VLOOKUP(E243,【設定】!$C$6:$E$26,3,FALSE)))</f>
        <v/>
      </c>
      <c r="M243" s="96" t="str">
        <f t="shared" si="49"/>
        <v/>
      </c>
      <c r="N243" s="96" t="str">
        <f t="shared" si="50"/>
        <v/>
      </c>
      <c r="O243" s="96" t="str">
        <f t="shared" si="51"/>
        <v/>
      </c>
      <c r="P243" s="96" t="str">
        <f t="shared" si="52"/>
        <v/>
      </c>
      <c r="Q243" s="96" t="str">
        <f>IF($D243=【設定】!$G$7,IF($I243="○",$L243,""),"")</f>
        <v/>
      </c>
      <c r="R243" s="96" t="str">
        <f>IF($D243=【設定】!$G$7,IF($I243="判定中",$L243,IF($I243="未完了",$L243,"")),"")</f>
        <v/>
      </c>
      <c r="S243" s="96" t="str">
        <f>IF($D243=【設定】!$G$8,IF($I243="○",$L243,""),"")</f>
        <v/>
      </c>
      <c r="T243" s="96" t="str">
        <f>IF($D243=【設定】!$G$8,IF($I243="判定中",$L243,IF($I243="未完了",$L243,"")),"")</f>
        <v/>
      </c>
      <c r="U243" s="96" t="str">
        <f>IF($D243=【設定】!$G$9,IF($I243="○",$L243,""),"")</f>
        <v/>
      </c>
      <c r="V243" s="96" t="str">
        <f>IF($D243=【設定】!$G$9,IF($I243="判定中",$L243,IF($I243="未完了",$L243,"")),"")</f>
        <v/>
      </c>
      <c r="W243" s="96" t="str">
        <f>IF($D243=【設定】!$G$10,IF($I243="○",$L243,""),"")</f>
        <v/>
      </c>
      <c r="X243" s="96" t="str">
        <f>IF($D243=【設定】!$G$10,IF($I243="判定中",$L243,IF($I243="未完了",$L243,"")),"")</f>
        <v/>
      </c>
      <c r="Y243" s="96" t="str">
        <f>IF($D243=【設定】!$G$11,IF($I243="○",$L243,""),"")</f>
        <v/>
      </c>
      <c r="Z243" s="96" t="str">
        <f>IF($D243=【設定】!$G$11,IF($I243="判定中",$L243,IF($I243="未完了",$L243,"")),"")</f>
        <v/>
      </c>
    </row>
    <row r="244" spans="1:26" x14ac:dyDescent="0.2">
      <c r="A244" s="20">
        <f t="shared" si="54"/>
        <v>238</v>
      </c>
      <c r="B244" s="21" t="str">
        <f t="shared" si="56"/>
        <v/>
      </c>
      <c r="C244" s="63"/>
      <c r="D244" s="64"/>
      <c r="E244" s="65"/>
      <c r="F244" s="66"/>
      <c r="G244" s="67"/>
      <c r="H244" s="68"/>
      <c r="I244" s="69"/>
      <c r="J244" s="67"/>
      <c r="K244" s="62" t="str">
        <f>IF(I244="×",0,IF(H244="","",H244/(VLOOKUP(E244,【設定】!$C$6:$D$26,2,FALSE))))</f>
        <v/>
      </c>
      <c r="L244" s="94" t="str">
        <f>IF(I244="×",0,IF(H244="","",H244/(VLOOKUP(E244,【設定】!$C$6:$D$26,2,FALSE))*VLOOKUP(E244,【設定】!$C$6:$E$26,3,FALSE)))</f>
        <v/>
      </c>
      <c r="M244" s="96" t="str">
        <f t="shared" si="49"/>
        <v/>
      </c>
      <c r="N244" s="96" t="str">
        <f t="shared" si="50"/>
        <v/>
      </c>
      <c r="O244" s="96" t="str">
        <f t="shared" si="51"/>
        <v/>
      </c>
      <c r="P244" s="96" t="str">
        <f t="shared" si="52"/>
        <v/>
      </c>
      <c r="Q244" s="96" t="str">
        <f>IF($D244=【設定】!$G$7,IF($I244="○",$L244,""),"")</f>
        <v/>
      </c>
      <c r="R244" s="96" t="str">
        <f>IF($D244=【設定】!$G$7,IF($I244="判定中",$L244,IF($I244="未完了",$L244,"")),"")</f>
        <v/>
      </c>
      <c r="S244" s="96" t="str">
        <f>IF($D244=【設定】!$G$8,IF($I244="○",$L244,""),"")</f>
        <v/>
      </c>
      <c r="T244" s="96" t="str">
        <f>IF($D244=【設定】!$G$8,IF($I244="判定中",$L244,IF($I244="未完了",$L244,"")),"")</f>
        <v/>
      </c>
      <c r="U244" s="96" t="str">
        <f>IF($D244=【設定】!$G$9,IF($I244="○",$L244,""),"")</f>
        <v/>
      </c>
      <c r="V244" s="96" t="str">
        <f>IF($D244=【設定】!$G$9,IF($I244="判定中",$L244,IF($I244="未完了",$L244,"")),"")</f>
        <v/>
      </c>
      <c r="W244" s="96" t="str">
        <f>IF($D244=【設定】!$G$10,IF($I244="○",$L244,""),"")</f>
        <v/>
      </c>
      <c r="X244" s="96" t="str">
        <f>IF($D244=【設定】!$G$10,IF($I244="判定中",$L244,IF($I244="未完了",$L244,"")),"")</f>
        <v/>
      </c>
      <c r="Y244" s="96" t="str">
        <f>IF($D244=【設定】!$G$11,IF($I244="○",$L244,""),"")</f>
        <v/>
      </c>
      <c r="Z244" s="96" t="str">
        <f>IF($D244=【設定】!$G$11,IF($I244="判定中",$L244,IF($I244="未完了",$L244,"")),"")</f>
        <v/>
      </c>
    </row>
    <row r="245" spans="1:26" x14ac:dyDescent="0.2">
      <c r="A245" s="20">
        <f t="shared" si="54"/>
        <v>239</v>
      </c>
      <c r="B245" s="21" t="str">
        <f t="shared" si="56"/>
        <v/>
      </c>
      <c r="C245" s="63"/>
      <c r="D245" s="64"/>
      <c r="E245" s="65"/>
      <c r="F245" s="66"/>
      <c r="G245" s="67"/>
      <c r="H245" s="68"/>
      <c r="I245" s="69"/>
      <c r="J245" s="67"/>
      <c r="K245" s="62" t="str">
        <f>IF(I245="×",0,IF(H245="","",H245/(VLOOKUP(E245,【設定】!$C$6:$D$26,2,FALSE))))</f>
        <v/>
      </c>
      <c r="L245" s="94" t="str">
        <f>IF(I245="×",0,IF(H245="","",H245/(VLOOKUP(E245,【設定】!$C$6:$D$26,2,FALSE))*VLOOKUP(E245,【設定】!$C$6:$E$26,3,FALSE)))</f>
        <v/>
      </c>
      <c r="M245" s="96" t="str">
        <f t="shared" si="49"/>
        <v/>
      </c>
      <c r="N245" s="96" t="str">
        <f t="shared" si="50"/>
        <v/>
      </c>
      <c r="O245" s="96" t="str">
        <f t="shared" si="51"/>
        <v/>
      </c>
      <c r="P245" s="96" t="str">
        <f t="shared" si="52"/>
        <v/>
      </c>
      <c r="Q245" s="96" t="str">
        <f>IF($D245=【設定】!$G$7,IF($I245="○",$L245,""),"")</f>
        <v/>
      </c>
      <c r="R245" s="96" t="str">
        <f>IF($D245=【設定】!$G$7,IF($I245="判定中",$L245,IF($I245="未完了",$L245,"")),"")</f>
        <v/>
      </c>
      <c r="S245" s="96" t="str">
        <f>IF($D245=【設定】!$G$8,IF($I245="○",$L245,""),"")</f>
        <v/>
      </c>
      <c r="T245" s="96" t="str">
        <f>IF($D245=【設定】!$G$8,IF($I245="判定中",$L245,IF($I245="未完了",$L245,"")),"")</f>
        <v/>
      </c>
      <c r="U245" s="96" t="str">
        <f>IF($D245=【設定】!$G$9,IF($I245="○",$L245,""),"")</f>
        <v/>
      </c>
      <c r="V245" s="96" t="str">
        <f>IF($D245=【設定】!$G$9,IF($I245="判定中",$L245,IF($I245="未完了",$L245,"")),"")</f>
        <v/>
      </c>
      <c r="W245" s="96" t="str">
        <f>IF($D245=【設定】!$G$10,IF($I245="○",$L245,""),"")</f>
        <v/>
      </c>
      <c r="X245" s="96" t="str">
        <f>IF($D245=【設定】!$G$10,IF($I245="判定中",$L245,IF($I245="未完了",$L245,"")),"")</f>
        <v/>
      </c>
      <c r="Y245" s="96" t="str">
        <f>IF($D245=【設定】!$G$11,IF($I245="○",$L245,""),"")</f>
        <v/>
      </c>
      <c r="Z245" s="96" t="str">
        <f>IF($D245=【設定】!$G$11,IF($I245="判定中",$L245,IF($I245="未完了",$L245,"")),"")</f>
        <v/>
      </c>
    </row>
    <row r="246" spans="1:26" x14ac:dyDescent="0.2">
      <c r="A246" s="20">
        <f t="shared" ref="A246:A276" si="57">A245+1</f>
        <v>240</v>
      </c>
      <c r="B246" s="21" t="str">
        <f t="shared" si="56"/>
        <v/>
      </c>
      <c r="C246" s="63"/>
      <c r="D246" s="64"/>
      <c r="E246" s="65"/>
      <c r="F246" s="66"/>
      <c r="G246" s="67"/>
      <c r="H246" s="68"/>
      <c r="I246" s="69"/>
      <c r="J246" s="67"/>
      <c r="K246" s="62" t="str">
        <f>IF(I246="×",0,IF(H246="","",H246/(VLOOKUP(E246,【設定】!$C$6:$D$26,2,FALSE))))</f>
        <v/>
      </c>
      <c r="L246" s="94" t="str">
        <f>IF(I246="×",0,IF(H246="","",H246/(VLOOKUP(E246,【設定】!$C$6:$D$26,2,FALSE))*VLOOKUP(E246,【設定】!$C$6:$E$26,3,FALSE)))</f>
        <v/>
      </c>
      <c r="M246" s="96" t="str">
        <f t="shared" si="49"/>
        <v/>
      </c>
      <c r="N246" s="96" t="str">
        <f t="shared" si="50"/>
        <v/>
      </c>
      <c r="O246" s="96" t="str">
        <f t="shared" si="51"/>
        <v/>
      </c>
      <c r="P246" s="96" t="str">
        <f t="shared" si="52"/>
        <v/>
      </c>
      <c r="Q246" s="96" t="str">
        <f>IF($D246=【設定】!$G$7,IF($I246="○",$L246,""),"")</f>
        <v/>
      </c>
      <c r="R246" s="96" t="str">
        <f>IF($D246=【設定】!$G$7,IF($I246="判定中",$L246,IF($I246="未完了",$L246,"")),"")</f>
        <v/>
      </c>
      <c r="S246" s="96" t="str">
        <f>IF($D246=【設定】!$G$8,IF($I246="○",$L246,""),"")</f>
        <v/>
      </c>
      <c r="T246" s="96" t="str">
        <f>IF($D246=【設定】!$G$8,IF($I246="判定中",$L246,IF($I246="未完了",$L246,"")),"")</f>
        <v/>
      </c>
      <c r="U246" s="96" t="str">
        <f>IF($D246=【設定】!$G$9,IF($I246="○",$L246,""),"")</f>
        <v/>
      </c>
      <c r="V246" s="96" t="str">
        <f>IF($D246=【設定】!$G$9,IF($I246="判定中",$L246,IF($I246="未完了",$L246,"")),"")</f>
        <v/>
      </c>
      <c r="W246" s="96" t="str">
        <f>IF($D246=【設定】!$G$10,IF($I246="○",$L246,""),"")</f>
        <v/>
      </c>
      <c r="X246" s="96" t="str">
        <f>IF($D246=【設定】!$G$10,IF($I246="判定中",$L246,IF($I246="未完了",$L246,"")),"")</f>
        <v/>
      </c>
      <c r="Y246" s="96" t="str">
        <f>IF($D246=【設定】!$G$11,IF($I246="○",$L246,""),"")</f>
        <v/>
      </c>
      <c r="Z246" s="96" t="str">
        <f>IF($D246=【設定】!$G$11,IF($I246="判定中",$L246,IF($I246="未完了",$L246,"")),"")</f>
        <v/>
      </c>
    </row>
    <row r="247" spans="1:26" x14ac:dyDescent="0.2">
      <c r="A247" s="20">
        <f t="shared" si="57"/>
        <v>241</v>
      </c>
      <c r="B247" s="21" t="str">
        <f t="shared" si="56"/>
        <v/>
      </c>
      <c r="C247" s="63"/>
      <c r="D247" s="64"/>
      <c r="E247" s="65"/>
      <c r="F247" s="66"/>
      <c r="G247" s="67"/>
      <c r="H247" s="68"/>
      <c r="I247" s="69"/>
      <c r="J247" s="67"/>
      <c r="K247" s="62" t="str">
        <f>IF(I247="×",0,IF(H247="","",H247/(VLOOKUP(E247,【設定】!$C$6:$D$26,2,FALSE))))</f>
        <v/>
      </c>
      <c r="L247" s="94" t="str">
        <f>IF(I247="×",0,IF(H247="","",H247/(VLOOKUP(E247,【設定】!$C$6:$D$26,2,FALSE))*VLOOKUP(E247,【設定】!$C$6:$E$26,3,FALSE)))</f>
        <v/>
      </c>
      <c r="M247" s="96" t="str">
        <f t="shared" si="49"/>
        <v/>
      </c>
      <c r="N247" s="96" t="str">
        <f t="shared" si="50"/>
        <v/>
      </c>
      <c r="O247" s="96" t="str">
        <f t="shared" si="51"/>
        <v/>
      </c>
      <c r="P247" s="96" t="str">
        <f t="shared" si="52"/>
        <v/>
      </c>
      <c r="Q247" s="96" t="str">
        <f>IF($D247=【設定】!$G$7,IF($I247="○",$L247,""),"")</f>
        <v/>
      </c>
      <c r="R247" s="96" t="str">
        <f>IF($D247=【設定】!$G$7,IF($I247="判定中",$L247,IF($I247="未完了",$L247,"")),"")</f>
        <v/>
      </c>
      <c r="S247" s="96" t="str">
        <f>IF($D247=【設定】!$G$8,IF($I247="○",$L247,""),"")</f>
        <v/>
      </c>
      <c r="T247" s="96" t="str">
        <f>IF($D247=【設定】!$G$8,IF($I247="判定中",$L247,IF($I247="未完了",$L247,"")),"")</f>
        <v/>
      </c>
      <c r="U247" s="96" t="str">
        <f>IF($D247=【設定】!$G$9,IF($I247="○",$L247,""),"")</f>
        <v/>
      </c>
      <c r="V247" s="96" t="str">
        <f>IF($D247=【設定】!$G$9,IF($I247="判定中",$L247,IF($I247="未完了",$L247,"")),"")</f>
        <v/>
      </c>
      <c r="W247" s="96" t="str">
        <f>IF($D247=【設定】!$G$10,IF($I247="○",$L247,""),"")</f>
        <v/>
      </c>
      <c r="X247" s="96" t="str">
        <f>IF($D247=【設定】!$G$10,IF($I247="判定中",$L247,IF($I247="未完了",$L247,"")),"")</f>
        <v/>
      </c>
      <c r="Y247" s="96" t="str">
        <f>IF($D247=【設定】!$G$11,IF($I247="○",$L247,""),"")</f>
        <v/>
      </c>
      <c r="Z247" s="96" t="str">
        <f>IF($D247=【設定】!$G$11,IF($I247="判定中",$L247,IF($I247="未完了",$L247,"")),"")</f>
        <v/>
      </c>
    </row>
    <row r="248" spans="1:26" x14ac:dyDescent="0.2">
      <c r="A248" s="20">
        <f t="shared" si="57"/>
        <v>242</v>
      </c>
      <c r="B248" s="21" t="str">
        <f t="shared" si="56"/>
        <v/>
      </c>
      <c r="C248" s="63"/>
      <c r="D248" s="64"/>
      <c r="E248" s="65"/>
      <c r="F248" s="66"/>
      <c r="G248" s="67"/>
      <c r="H248" s="68"/>
      <c r="I248" s="69"/>
      <c r="J248" s="67"/>
      <c r="K248" s="62" t="str">
        <f>IF(I248="×",0,IF(H248="","",H248/(VLOOKUP(E248,【設定】!$C$6:$D$26,2,FALSE))))</f>
        <v/>
      </c>
      <c r="L248" s="94" t="str">
        <f>IF(I248="×",0,IF(H248="","",H248/(VLOOKUP(E248,【設定】!$C$6:$D$26,2,FALSE))*VLOOKUP(E248,【設定】!$C$6:$E$26,3,FALSE)))</f>
        <v/>
      </c>
      <c r="M248" s="96" t="str">
        <f t="shared" si="49"/>
        <v/>
      </c>
      <c r="N248" s="96" t="str">
        <f t="shared" si="50"/>
        <v/>
      </c>
      <c r="O248" s="96" t="str">
        <f t="shared" si="51"/>
        <v/>
      </c>
      <c r="P248" s="96" t="str">
        <f t="shared" si="52"/>
        <v/>
      </c>
      <c r="Q248" s="96" t="str">
        <f>IF($D248=【設定】!$G$7,IF($I248="○",$L248,""),"")</f>
        <v/>
      </c>
      <c r="R248" s="96" t="str">
        <f>IF($D248=【設定】!$G$7,IF($I248="判定中",$L248,IF($I248="未完了",$L248,"")),"")</f>
        <v/>
      </c>
      <c r="S248" s="96" t="str">
        <f>IF($D248=【設定】!$G$8,IF($I248="○",$L248,""),"")</f>
        <v/>
      </c>
      <c r="T248" s="96" t="str">
        <f>IF($D248=【設定】!$G$8,IF($I248="判定中",$L248,IF($I248="未完了",$L248,"")),"")</f>
        <v/>
      </c>
      <c r="U248" s="96" t="str">
        <f>IF($D248=【設定】!$G$9,IF($I248="○",$L248,""),"")</f>
        <v/>
      </c>
      <c r="V248" s="96" t="str">
        <f>IF($D248=【設定】!$G$9,IF($I248="判定中",$L248,IF($I248="未完了",$L248,"")),"")</f>
        <v/>
      </c>
      <c r="W248" s="96" t="str">
        <f>IF($D248=【設定】!$G$10,IF($I248="○",$L248,""),"")</f>
        <v/>
      </c>
      <c r="X248" s="96" t="str">
        <f>IF($D248=【設定】!$G$10,IF($I248="判定中",$L248,IF($I248="未完了",$L248,"")),"")</f>
        <v/>
      </c>
      <c r="Y248" s="96" t="str">
        <f>IF($D248=【設定】!$G$11,IF($I248="○",$L248,""),"")</f>
        <v/>
      </c>
      <c r="Z248" s="96" t="str">
        <f>IF($D248=【設定】!$G$11,IF($I248="判定中",$L248,IF($I248="未完了",$L248,"")),"")</f>
        <v/>
      </c>
    </row>
    <row r="249" spans="1:26" x14ac:dyDescent="0.2">
      <c r="A249" s="20">
        <f t="shared" si="57"/>
        <v>243</v>
      </c>
      <c r="B249" s="21" t="str">
        <f t="shared" si="56"/>
        <v/>
      </c>
      <c r="C249" s="63"/>
      <c r="D249" s="64"/>
      <c r="E249" s="65"/>
      <c r="F249" s="66"/>
      <c r="G249" s="67"/>
      <c r="H249" s="68"/>
      <c r="I249" s="69"/>
      <c r="J249" s="67"/>
      <c r="K249" s="62" t="str">
        <f>IF(I249="×",0,IF(H249="","",H249/(VLOOKUP(E249,【設定】!$C$6:$D$26,2,FALSE))))</f>
        <v/>
      </c>
      <c r="L249" s="94" t="str">
        <f>IF(I249="×",0,IF(H249="","",H249/(VLOOKUP(E249,【設定】!$C$6:$D$26,2,FALSE))*VLOOKUP(E249,【設定】!$C$6:$E$26,3,FALSE)))</f>
        <v/>
      </c>
      <c r="M249" s="96" t="str">
        <f t="shared" si="49"/>
        <v/>
      </c>
      <c r="N249" s="96" t="str">
        <f t="shared" si="50"/>
        <v/>
      </c>
      <c r="O249" s="96" t="str">
        <f t="shared" si="51"/>
        <v/>
      </c>
      <c r="P249" s="96" t="str">
        <f t="shared" si="52"/>
        <v/>
      </c>
      <c r="Q249" s="96" t="str">
        <f>IF($D249=【設定】!$G$7,IF($I249="○",$L249,""),"")</f>
        <v/>
      </c>
      <c r="R249" s="96" t="str">
        <f>IF($D249=【設定】!$G$7,IF($I249="判定中",$L249,IF($I249="未完了",$L249,"")),"")</f>
        <v/>
      </c>
      <c r="S249" s="96" t="str">
        <f>IF($D249=【設定】!$G$8,IF($I249="○",$L249,""),"")</f>
        <v/>
      </c>
      <c r="T249" s="96" t="str">
        <f>IF($D249=【設定】!$G$8,IF($I249="判定中",$L249,IF($I249="未完了",$L249,"")),"")</f>
        <v/>
      </c>
      <c r="U249" s="96" t="str">
        <f>IF($D249=【設定】!$G$9,IF($I249="○",$L249,""),"")</f>
        <v/>
      </c>
      <c r="V249" s="96" t="str">
        <f>IF($D249=【設定】!$G$9,IF($I249="判定中",$L249,IF($I249="未完了",$L249,"")),"")</f>
        <v/>
      </c>
      <c r="W249" s="96" t="str">
        <f>IF($D249=【設定】!$G$10,IF($I249="○",$L249,""),"")</f>
        <v/>
      </c>
      <c r="X249" s="96" t="str">
        <f>IF($D249=【設定】!$G$10,IF($I249="判定中",$L249,IF($I249="未完了",$L249,"")),"")</f>
        <v/>
      </c>
      <c r="Y249" s="96" t="str">
        <f>IF($D249=【設定】!$G$11,IF($I249="○",$L249,""),"")</f>
        <v/>
      </c>
      <c r="Z249" s="96" t="str">
        <f>IF($D249=【設定】!$G$11,IF($I249="判定中",$L249,IF($I249="未完了",$L249,"")),"")</f>
        <v/>
      </c>
    </row>
    <row r="250" spans="1:26" x14ac:dyDescent="0.2">
      <c r="A250" s="20">
        <f t="shared" si="57"/>
        <v>244</v>
      </c>
      <c r="B250" s="21" t="str">
        <f t="shared" si="56"/>
        <v/>
      </c>
      <c r="C250" s="63"/>
      <c r="D250" s="64"/>
      <c r="E250" s="65"/>
      <c r="F250" s="66"/>
      <c r="G250" s="67"/>
      <c r="H250" s="68"/>
      <c r="I250" s="69"/>
      <c r="J250" s="67"/>
      <c r="K250" s="62" t="str">
        <f>IF(I250="×",0,IF(H250="","",H250/(VLOOKUP(E250,【設定】!$C$6:$D$26,2,FALSE))))</f>
        <v/>
      </c>
      <c r="L250" s="94" t="str">
        <f>IF(I250="×",0,IF(H250="","",H250/(VLOOKUP(E250,【設定】!$C$6:$D$26,2,FALSE))*VLOOKUP(E250,【設定】!$C$6:$E$26,3,FALSE)))</f>
        <v/>
      </c>
      <c r="M250" s="96" t="str">
        <f t="shared" si="49"/>
        <v/>
      </c>
      <c r="N250" s="96" t="str">
        <f t="shared" si="50"/>
        <v/>
      </c>
      <c r="O250" s="96" t="str">
        <f t="shared" si="51"/>
        <v/>
      </c>
      <c r="P250" s="96" t="str">
        <f t="shared" si="52"/>
        <v/>
      </c>
      <c r="Q250" s="96" t="str">
        <f>IF($D250=【設定】!$G$7,IF($I250="○",$L250,""),"")</f>
        <v/>
      </c>
      <c r="R250" s="96" t="str">
        <f>IF($D250=【設定】!$G$7,IF($I250="判定中",$L250,IF($I250="未完了",$L250,"")),"")</f>
        <v/>
      </c>
      <c r="S250" s="96" t="str">
        <f>IF($D250=【設定】!$G$8,IF($I250="○",$L250,""),"")</f>
        <v/>
      </c>
      <c r="T250" s="96" t="str">
        <f>IF($D250=【設定】!$G$8,IF($I250="判定中",$L250,IF($I250="未完了",$L250,"")),"")</f>
        <v/>
      </c>
      <c r="U250" s="96" t="str">
        <f>IF($D250=【設定】!$G$9,IF($I250="○",$L250,""),"")</f>
        <v/>
      </c>
      <c r="V250" s="96" t="str">
        <f>IF($D250=【設定】!$G$9,IF($I250="判定中",$L250,IF($I250="未完了",$L250,"")),"")</f>
        <v/>
      </c>
      <c r="W250" s="96" t="str">
        <f>IF($D250=【設定】!$G$10,IF($I250="○",$L250,""),"")</f>
        <v/>
      </c>
      <c r="X250" s="96" t="str">
        <f>IF($D250=【設定】!$G$10,IF($I250="判定中",$L250,IF($I250="未完了",$L250,"")),"")</f>
        <v/>
      </c>
      <c r="Y250" s="96" t="str">
        <f>IF($D250=【設定】!$G$11,IF($I250="○",$L250,""),"")</f>
        <v/>
      </c>
      <c r="Z250" s="96" t="str">
        <f>IF($D250=【設定】!$G$11,IF($I250="判定中",$L250,IF($I250="未完了",$L250,"")),"")</f>
        <v/>
      </c>
    </row>
    <row r="251" spans="1:26" x14ac:dyDescent="0.2">
      <c r="A251" s="20">
        <f t="shared" si="57"/>
        <v>245</v>
      </c>
      <c r="B251" s="21" t="str">
        <f t="shared" si="56"/>
        <v/>
      </c>
      <c r="C251" s="63"/>
      <c r="D251" s="64"/>
      <c r="E251" s="65"/>
      <c r="F251" s="66"/>
      <c r="G251" s="67"/>
      <c r="H251" s="68"/>
      <c r="I251" s="69"/>
      <c r="J251" s="67"/>
      <c r="K251" s="62" t="str">
        <f>IF(I251="×",0,IF(H251="","",H251/(VLOOKUP(E251,【設定】!$C$6:$D$26,2,FALSE))))</f>
        <v/>
      </c>
      <c r="L251" s="94" t="str">
        <f>IF(I251="×",0,IF(H251="","",H251/(VLOOKUP(E251,【設定】!$C$6:$D$26,2,FALSE))*VLOOKUP(E251,【設定】!$C$6:$E$26,3,FALSE)))</f>
        <v/>
      </c>
      <c r="M251" s="96" t="str">
        <f t="shared" si="49"/>
        <v/>
      </c>
      <c r="N251" s="96" t="str">
        <f t="shared" si="50"/>
        <v/>
      </c>
      <c r="O251" s="96" t="str">
        <f t="shared" si="51"/>
        <v/>
      </c>
      <c r="P251" s="96" t="str">
        <f t="shared" si="52"/>
        <v/>
      </c>
      <c r="Q251" s="96" t="str">
        <f>IF($D251=【設定】!$G$7,IF($I251="○",$L251,""),"")</f>
        <v/>
      </c>
      <c r="R251" s="96" t="str">
        <f>IF($D251=【設定】!$G$7,IF($I251="判定中",$L251,IF($I251="未完了",$L251,"")),"")</f>
        <v/>
      </c>
      <c r="S251" s="96" t="str">
        <f>IF($D251=【設定】!$G$8,IF($I251="○",$L251,""),"")</f>
        <v/>
      </c>
      <c r="T251" s="96" t="str">
        <f>IF($D251=【設定】!$G$8,IF($I251="判定中",$L251,IF($I251="未完了",$L251,"")),"")</f>
        <v/>
      </c>
      <c r="U251" s="96" t="str">
        <f>IF($D251=【設定】!$G$9,IF($I251="○",$L251,""),"")</f>
        <v/>
      </c>
      <c r="V251" s="96" t="str">
        <f>IF($D251=【設定】!$G$9,IF($I251="判定中",$L251,IF($I251="未完了",$L251,"")),"")</f>
        <v/>
      </c>
      <c r="W251" s="96" t="str">
        <f>IF($D251=【設定】!$G$10,IF($I251="○",$L251,""),"")</f>
        <v/>
      </c>
      <c r="X251" s="96" t="str">
        <f>IF($D251=【設定】!$G$10,IF($I251="判定中",$L251,IF($I251="未完了",$L251,"")),"")</f>
        <v/>
      </c>
      <c r="Y251" s="96" t="str">
        <f>IF($D251=【設定】!$G$11,IF($I251="○",$L251,""),"")</f>
        <v/>
      </c>
      <c r="Z251" s="96" t="str">
        <f>IF($D251=【設定】!$G$11,IF($I251="判定中",$L251,IF($I251="未完了",$L251,"")),"")</f>
        <v/>
      </c>
    </row>
    <row r="252" spans="1:26" x14ac:dyDescent="0.2">
      <c r="A252" s="20">
        <f t="shared" si="57"/>
        <v>246</v>
      </c>
      <c r="B252" s="21" t="str">
        <f t="shared" si="56"/>
        <v/>
      </c>
      <c r="C252" s="63"/>
      <c r="D252" s="64"/>
      <c r="E252" s="65"/>
      <c r="F252" s="66"/>
      <c r="G252" s="67"/>
      <c r="H252" s="68"/>
      <c r="I252" s="69"/>
      <c r="J252" s="67"/>
      <c r="K252" s="62" t="str">
        <f>IF(I252="×",0,IF(H252="","",H252/(VLOOKUP(E252,【設定】!$C$6:$D$26,2,FALSE))))</f>
        <v/>
      </c>
      <c r="L252" s="94" t="str">
        <f>IF(I252="×",0,IF(H252="","",H252/(VLOOKUP(E252,【設定】!$C$6:$D$26,2,FALSE))*VLOOKUP(E252,【設定】!$C$6:$E$26,3,FALSE)))</f>
        <v/>
      </c>
      <c r="M252" s="96" t="str">
        <f t="shared" si="49"/>
        <v/>
      </c>
      <c r="N252" s="96" t="str">
        <f t="shared" si="50"/>
        <v/>
      </c>
      <c r="O252" s="96" t="str">
        <f t="shared" si="51"/>
        <v/>
      </c>
      <c r="P252" s="96" t="str">
        <f t="shared" si="52"/>
        <v/>
      </c>
      <c r="Q252" s="96" t="str">
        <f>IF($D252=【設定】!$G$7,IF($I252="○",$L252,""),"")</f>
        <v/>
      </c>
      <c r="R252" s="96" t="str">
        <f>IF($D252=【設定】!$G$7,IF($I252="判定中",$L252,IF($I252="未完了",$L252,"")),"")</f>
        <v/>
      </c>
      <c r="S252" s="96" t="str">
        <f>IF($D252=【設定】!$G$8,IF($I252="○",$L252,""),"")</f>
        <v/>
      </c>
      <c r="T252" s="96" t="str">
        <f>IF($D252=【設定】!$G$8,IF($I252="判定中",$L252,IF($I252="未完了",$L252,"")),"")</f>
        <v/>
      </c>
      <c r="U252" s="96" t="str">
        <f>IF($D252=【設定】!$G$9,IF($I252="○",$L252,""),"")</f>
        <v/>
      </c>
      <c r="V252" s="96" t="str">
        <f>IF($D252=【設定】!$G$9,IF($I252="判定中",$L252,IF($I252="未完了",$L252,"")),"")</f>
        <v/>
      </c>
      <c r="W252" s="96" t="str">
        <f>IF($D252=【設定】!$G$10,IF($I252="○",$L252,""),"")</f>
        <v/>
      </c>
      <c r="X252" s="96" t="str">
        <f>IF($D252=【設定】!$G$10,IF($I252="判定中",$L252,IF($I252="未完了",$L252,"")),"")</f>
        <v/>
      </c>
      <c r="Y252" s="96" t="str">
        <f>IF($D252=【設定】!$G$11,IF($I252="○",$L252,""),"")</f>
        <v/>
      </c>
      <c r="Z252" s="96" t="str">
        <f>IF($D252=【設定】!$G$11,IF($I252="判定中",$L252,IF($I252="未完了",$L252,"")),"")</f>
        <v/>
      </c>
    </row>
    <row r="253" spans="1:26" x14ac:dyDescent="0.2">
      <c r="A253" s="20">
        <f t="shared" si="57"/>
        <v>247</v>
      </c>
      <c r="B253" s="21" t="str">
        <f t="shared" ref="B253:B283" si="58">IF(C253="","",TEXT(C253,"YYYY年MM月"))</f>
        <v/>
      </c>
      <c r="C253" s="63"/>
      <c r="D253" s="64"/>
      <c r="E253" s="65"/>
      <c r="F253" s="66"/>
      <c r="G253" s="67"/>
      <c r="H253" s="68"/>
      <c r="I253" s="69"/>
      <c r="J253" s="67"/>
      <c r="K253" s="62" t="str">
        <f>IF(I253="×",0,IF(H253="","",H253/(VLOOKUP(E253,【設定】!$C$6:$D$26,2,FALSE))))</f>
        <v/>
      </c>
      <c r="L253" s="94" t="str">
        <f>IF(I253="×",0,IF(H253="","",H253/(VLOOKUP(E253,【設定】!$C$6:$D$26,2,FALSE))*VLOOKUP(E253,【設定】!$C$6:$E$26,3,FALSE)))</f>
        <v/>
      </c>
      <c r="M253" s="96" t="str">
        <f t="shared" si="49"/>
        <v/>
      </c>
      <c r="N253" s="96" t="str">
        <f t="shared" si="50"/>
        <v/>
      </c>
      <c r="O253" s="96" t="str">
        <f t="shared" si="51"/>
        <v/>
      </c>
      <c r="P253" s="96" t="str">
        <f t="shared" si="52"/>
        <v/>
      </c>
      <c r="Q253" s="96" t="str">
        <f>IF($D253=【設定】!$G$7,IF($I253="○",$L253,""),"")</f>
        <v/>
      </c>
      <c r="R253" s="96" t="str">
        <f>IF($D253=【設定】!$G$7,IF($I253="判定中",$L253,IF($I253="未完了",$L253,"")),"")</f>
        <v/>
      </c>
      <c r="S253" s="96" t="str">
        <f>IF($D253=【設定】!$G$8,IF($I253="○",$L253,""),"")</f>
        <v/>
      </c>
      <c r="T253" s="96" t="str">
        <f>IF($D253=【設定】!$G$8,IF($I253="判定中",$L253,IF($I253="未完了",$L253,"")),"")</f>
        <v/>
      </c>
      <c r="U253" s="96" t="str">
        <f>IF($D253=【設定】!$G$9,IF($I253="○",$L253,""),"")</f>
        <v/>
      </c>
      <c r="V253" s="96" t="str">
        <f>IF($D253=【設定】!$G$9,IF($I253="判定中",$L253,IF($I253="未完了",$L253,"")),"")</f>
        <v/>
      </c>
      <c r="W253" s="96" t="str">
        <f>IF($D253=【設定】!$G$10,IF($I253="○",$L253,""),"")</f>
        <v/>
      </c>
      <c r="X253" s="96" t="str">
        <f>IF($D253=【設定】!$G$10,IF($I253="判定中",$L253,IF($I253="未完了",$L253,"")),"")</f>
        <v/>
      </c>
      <c r="Y253" s="96" t="str">
        <f>IF($D253=【設定】!$G$11,IF($I253="○",$L253,""),"")</f>
        <v/>
      </c>
      <c r="Z253" s="96" t="str">
        <f>IF($D253=【設定】!$G$11,IF($I253="判定中",$L253,IF($I253="未完了",$L253,"")),"")</f>
        <v/>
      </c>
    </row>
    <row r="254" spans="1:26" x14ac:dyDescent="0.2">
      <c r="A254" s="20">
        <f t="shared" si="57"/>
        <v>248</v>
      </c>
      <c r="B254" s="21" t="str">
        <f t="shared" si="58"/>
        <v/>
      </c>
      <c r="C254" s="63"/>
      <c r="D254" s="64"/>
      <c r="E254" s="65"/>
      <c r="F254" s="66"/>
      <c r="G254" s="67"/>
      <c r="H254" s="68"/>
      <c r="I254" s="69"/>
      <c r="J254" s="67"/>
      <c r="K254" s="62" t="str">
        <f>IF(I254="×",0,IF(H254="","",H254/(VLOOKUP(E254,【設定】!$C$6:$D$26,2,FALSE))))</f>
        <v/>
      </c>
      <c r="L254" s="94" t="str">
        <f>IF(I254="×",0,IF(H254="","",H254/(VLOOKUP(E254,【設定】!$C$6:$D$26,2,FALSE))*VLOOKUP(E254,【設定】!$C$6:$E$26,3,FALSE)))</f>
        <v/>
      </c>
      <c r="M254" s="96" t="str">
        <f t="shared" si="49"/>
        <v/>
      </c>
      <c r="N254" s="96" t="str">
        <f t="shared" si="50"/>
        <v/>
      </c>
      <c r="O254" s="96" t="str">
        <f t="shared" si="51"/>
        <v/>
      </c>
      <c r="P254" s="96" t="str">
        <f t="shared" si="52"/>
        <v/>
      </c>
      <c r="Q254" s="96" t="str">
        <f>IF($D254=【設定】!$G$7,IF($I254="○",$L254,""),"")</f>
        <v/>
      </c>
      <c r="R254" s="96" t="str">
        <f>IF($D254=【設定】!$G$7,IF($I254="判定中",$L254,IF($I254="未完了",$L254,"")),"")</f>
        <v/>
      </c>
      <c r="S254" s="96" t="str">
        <f>IF($D254=【設定】!$G$8,IF($I254="○",$L254,""),"")</f>
        <v/>
      </c>
      <c r="T254" s="96" t="str">
        <f>IF($D254=【設定】!$G$8,IF($I254="判定中",$L254,IF($I254="未完了",$L254,"")),"")</f>
        <v/>
      </c>
      <c r="U254" s="96" t="str">
        <f>IF($D254=【設定】!$G$9,IF($I254="○",$L254,""),"")</f>
        <v/>
      </c>
      <c r="V254" s="96" t="str">
        <f>IF($D254=【設定】!$G$9,IF($I254="判定中",$L254,IF($I254="未完了",$L254,"")),"")</f>
        <v/>
      </c>
      <c r="W254" s="96" t="str">
        <f>IF($D254=【設定】!$G$10,IF($I254="○",$L254,""),"")</f>
        <v/>
      </c>
      <c r="X254" s="96" t="str">
        <f>IF($D254=【設定】!$G$10,IF($I254="判定中",$L254,IF($I254="未完了",$L254,"")),"")</f>
        <v/>
      </c>
      <c r="Y254" s="96" t="str">
        <f>IF($D254=【設定】!$G$11,IF($I254="○",$L254,""),"")</f>
        <v/>
      </c>
      <c r="Z254" s="96" t="str">
        <f>IF($D254=【設定】!$G$11,IF($I254="判定中",$L254,IF($I254="未完了",$L254,"")),"")</f>
        <v/>
      </c>
    </row>
    <row r="255" spans="1:26" x14ac:dyDescent="0.2">
      <c r="A255" s="20">
        <f t="shared" si="57"/>
        <v>249</v>
      </c>
      <c r="B255" s="21" t="str">
        <f t="shared" si="58"/>
        <v/>
      </c>
      <c r="C255" s="63"/>
      <c r="D255" s="64"/>
      <c r="E255" s="65"/>
      <c r="F255" s="66"/>
      <c r="G255" s="67"/>
      <c r="H255" s="68"/>
      <c r="I255" s="69"/>
      <c r="J255" s="67"/>
      <c r="K255" s="62" t="str">
        <f>IF(I255="×",0,IF(H255="","",H255/(VLOOKUP(E255,【設定】!$C$6:$D$26,2,FALSE))))</f>
        <v/>
      </c>
      <c r="L255" s="94" t="str">
        <f>IF(I255="×",0,IF(H255="","",H255/(VLOOKUP(E255,【設定】!$C$6:$D$26,2,FALSE))*VLOOKUP(E255,【設定】!$C$6:$E$26,3,FALSE)))</f>
        <v/>
      </c>
      <c r="M255" s="96" t="str">
        <f t="shared" si="49"/>
        <v/>
      </c>
      <c r="N255" s="96" t="str">
        <f t="shared" si="50"/>
        <v/>
      </c>
      <c r="O255" s="96" t="str">
        <f t="shared" si="51"/>
        <v/>
      </c>
      <c r="P255" s="96" t="str">
        <f t="shared" si="52"/>
        <v/>
      </c>
      <c r="Q255" s="96" t="str">
        <f>IF($D255=【設定】!$G$7,IF($I255="○",$L255,""),"")</f>
        <v/>
      </c>
      <c r="R255" s="96" t="str">
        <f>IF($D255=【設定】!$G$7,IF($I255="判定中",$L255,IF($I255="未完了",$L255,"")),"")</f>
        <v/>
      </c>
      <c r="S255" s="96" t="str">
        <f>IF($D255=【設定】!$G$8,IF($I255="○",$L255,""),"")</f>
        <v/>
      </c>
      <c r="T255" s="96" t="str">
        <f>IF($D255=【設定】!$G$8,IF($I255="判定中",$L255,IF($I255="未完了",$L255,"")),"")</f>
        <v/>
      </c>
      <c r="U255" s="96" t="str">
        <f>IF($D255=【設定】!$G$9,IF($I255="○",$L255,""),"")</f>
        <v/>
      </c>
      <c r="V255" s="96" t="str">
        <f>IF($D255=【設定】!$G$9,IF($I255="判定中",$L255,IF($I255="未完了",$L255,"")),"")</f>
        <v/>
      </c>
      <c r="W255" s="96" t="str">
        <f>IF($D255=【設定】!$G$10,IF($I255="○",$L255,""),"")</f>
        <v/>
      </c>
      <c r="X255" s="96" t="str">
        <f>IF($D255=【設定】!$G$10,IF($I255="判定中",$L255,IF($I255="未完了",$L255,"")),"")</f>
        <v/>
      </c>
      <c r="Y255" s="96" t="str">
        <f>IF($D255=【設定】!$G$11,IF($I255="○",$L255,""),"")</f>
        <v/>
      </c>
      <c r="Z255" s="96" t="str">
        <f>IF($D255=【設定】!$G$11,IF($I255="判定中",$L255,IF($I255="未完了",$L255,"")),"")</f>
        <v/>
      </c>
    </row>
    <row r="256" spans="1:26" x14ac:dyDescent="0.2">
      <c r="A256" s="20">
        <f t="shared" si="57"/>
        <v>250</v>
      </c>
      <c r="B256" s="21" t="str">
        <f t="shared" si="58"/>
        <v/>
      </c>
      <c r="C256" s="63"/>
      <c r="D256" s="64"/>
      <c r="E256" s="65"/>
      <c r="F256" s="66"/>
      <c r="G256" s="67"/>
      <c r="H256" s="68"/>
      <c r="I256" s="69"/>
      <c r="J256" s="67"/>
      <c r="K256" s="62" t="str">
        <f>IF(I256="×",0,IF(H256="","",H256/(VLOOKUP(E256,【設定】!$C$6:$D$26,2,FALSE))))</f>
        <v/>
      </c>
      <c r="L256" s="94" t="str">
        <f>IF(I256="×",0,IF(H256="","",H256/(VLOOKUP(E256,【設定】!$C$6:$D$26,2,FALSE))*VLOOKUP(E256,【設定】!$C$6:$E$26,3,FALSE)))</f>
        <v/>
      </c>
      <c r="M256" s="96" t="str">
        <f t="shared" si="49"/>
        <v/>
      </c>
      <c r="N256" s="96" t="str">
        <f t="shared" si="50"/>
        <v/>
      </c>
      <c r="O256" s="96" t="str">
        <f t="shared" si="51"/>
        <v/>
      </c>
      <c r="P256" s="96" t="str">
        <f t="shared" si="52"/>
        <v/>
      </c>
      <c r="Q256" s="96" t="str">
        <f>IF($D256=【設定】!$G$7,IF($I256="○",$L256,""),"")</f>
        <v/>
      </c>
      <c r="R256" s="96" t="str">
        <f>IF($D256=【設定】!$G$7,IF($I256="判定中",$L256,IF($I256="未完了",$L256,"")),"")</f>
        <v/>
      </c>
      <c r="S256" s="96" t="str">
        <f>IF($D256=【設定】!$G$8,IF($I256="○",$L256,""),"")</f>
        <v/>
      </c>
      <c r="T256" s="96" t="str">
        <f>IF($D256=【設定】!$G$8,IF($I256="判定中",$L256,IF($I256="未完了",$L256,"")),"")</f>
        <v/>
      </c>
      <c r="U256" s="96" t="str">
        <f>IF($D256=【設定】!$G$9,IF($I256="○",$L256,""),"")</f>
        <v/>
      </c>
      <c r="V256" s="96" t="str">
        <f>IF($D256=【設定】!$G$9,IF($I256="判定中",$L256,IF($I256="未完了",$L256,"")),"")</f>
        <v/>
      </c>
      <c r="W256" s="96" t="str">
        <f>IF($D256=【設定】!$G$10,IF($I256="○",$L256,""),"")</f>
        <v/>
      </c>
      <c r="X256" s="96" t="str">
        <f>IF($D256=【設定】!$G$10,IF($I256="判定中",$L256,IF($I256="未完了",$L256,"")),"")</f>
        <v/>
      </c>
      <c r="Y256" s="96" t="str">
        <f>IF($D256=【設定】!$G$11,IF($I256="○",$L256,""),"")</f>
        <v/>
      </c>
      <c r="Z256" s="96" t="str">
        <f>IF($D256=【設定】!$G$11,IF($I256="判定中",$L256,IF($I256="未完了",$L256,"")),"")</f>
        <v/>
      </c>
    </row>
    <row r="257" spans="1:26" x14ac:dyDescent="0.2">
      <c r="A257" s="20">
        <f t="shared" si="57"/>
        <v>251</v>
      </c>
      <c r="B257" s="21" t="str">
        <f t="shared" si="58"/>
        <v/>
      </c>
      <c r="C257" s="63"/>
      <c r="D257" s="64"/>
      <c r="E257" s="65"/>
      <c r="F257" s="66"/>
      <c r="G257" s="67"/>
      <c r="H257" s="68"/>
      <c r="I257" s="69"/>
      <c r="J257" s="67"/>
      <c r="K257" s="62" t="str">
        <f>IF(I257="×",0,IF(H257="","",H257/(VLOOKUP(E257,【設定】!$C$6:$D$26,2,FALSE))))</f>
        <v/>
      </c>
      <c r="L257" s="94" t="str">
        <f>IF(I257="×",0,IF(H257="","",H257/(VLOOKUP(E257,【設定】!$C$6:$D$26,2,FALSE))*VLOOKUP(E257,【設定】!$C$6:$E$26,3,FALSE)))</f>
        <v/>
      </c>
      <c r="M257" s="96" t="str">
        <f t="shared" si="49"/>
        <v/>
      </c>
      <c r="N257" s="96" t="str">
        <f t="shared" si="50"/>
        <v/>
      </c>
      <c r="O257" s="96" t="str">
        <f t="shared" si="51"/>
        <v/>
      </c>
      <c r="P257" s="96" t="str">
        <f t="shared" si="52"/>
        <v/>
      </c>
      <c r="Q257" s="96" t="str">
        <f>IF($D257=【設定】!$G$7,IF($I257="○",$L257,""),"")</f>
        <v/>
      </c>
      <c r="R257" s="96" t="str">
        <f>IF($D257=【設定】!$G$7,IF($I257="判定中",$L257,IF($I257="未完了",$L257,"")),"")</f>
        <v/>
      </c>
      <c r="S257" s="96" t="str">
        <f>IF($D257=【設定】!$G$8,IF($I257="○",$L257,""),"")</f>
        <v/>
      </c>
      <c r="T257" s="96" t="str">
        <f>IF($D257=【設定】!$G$8,IF($I257="判定中",$L257,IF($I257="未完了",$L257,"")),"")</f>
        <v/>
      </c>
      <c r="U257" s="96" t="str">
        <f>IF($D257=【設定】!$G$9,IF($I257="○",$L257,""),"")</f>
        <v/>
      </c>
      <c r="V257" s="96" t="str">
        <f>IF($D257=【設定】!$G$9,IF($I257="判定中",$L257,IF($I257="未完了",$L257,"")),"")</f>
        <v/>
      </c>
      <c r="W257" s="96" t="str">
        <f>IF($D257=【設定】!$G$10,IF($I257="○",$L257,""),"")</f>
        <v/>
      </c>
      <c r="X257" s="96" t="str">
        <f>IF($D257=【設定】!$G$10,IF($I257="判定中",$L257,IF($I257="未完了",$L257,"")),"")</f>
        <v/>
      </c>
      <c r="Y257" s="96" t="str">
        <f>IF($D257=【設定】!$G$11,IF($I257="○",$L257,""),"")</f>
        <v/>
      </c>
      <c r="Z257" s="96" t="str">
        <f>IF($D257=【設定】!$G$11,IF($I257="判定中",$L257,IF($I257="未完了",$L257,"")),"")</f>
        <v/>
      </c>
    </row>
    <row r="258" spans="1:26" x14ac:dyDescent="0.2">
      <c r="A258" s="20">
        <f t="shared" si="57"/>
        <v>252</v>
      </c>
      <c r="B258" s="21" t="str">
        <f t="shared" si="58"/>
        <v/>
      </c>
      <c r="C258" s="63"/>
      <c r="D258" s="64"/>
      <c r="E258" s="65"/>
      <c r="F258" s="66"/>
      <c r="G258" s="67"/>
      <c r="H258" s="68"/>
      <c r="I258" s="69"/>
      <c r="J258" s="67"/>
      <c r="K258" s="62" t="str">
        <f>IF(I258="×",0,IF(H258="","",H258/(VLOOKUP(E258,【設定】!$C$6:$D$26,2,FALSE))))</f>
        <v/>
      </c>
      <c r="L258" s="94" t="str">
        <f>IF(I258="×",0,IF(H258="","",H258/(VLOOKUP(E258,【設定】!$C$6:$D$26,2,FALSE))*VLOOKUP(E258,【設定】!$C$6:$E$26,3,FALSE)))</f>
        <v/>
      </c>
      <c r="M258" s="96" t="str">
        <f t="shared" si="49"/>
        <v/>
      </c>
      <c r="N258" s="96" t="str">
        <f t="shared" si="50"/>
        <v/>
      </c>
      <c r="O258" s="96" t="str">
        <f t="shared" si="51"/>
        <v/>
      </c>
      <c r="P258" s="96" t="str">
        <f t="shared" si="52"/>
        <v/>
      </c>
      <c r="Q258" s="96" t="str">
        <f>IF($D258=【設定】!$G$7,IF($I258="○",$L258,""),"")</f>
        <v/>
      </c>
      <c r="R258" s="96" t="str">
        <f>IF($D258=【設定】!$G$7,IF($I258="判定中",$L258,IF($I258="未完了",$L258,"")),"")</f>
        <v/>
      </c>
      <c r="S258" s="96" t="str">
        <f>IF($D258=【設定】!$G$8,IF($I258="○",$L258,""),"")</f>
        <v/>
      </c>
      <c r="T258" s="96" t="str">
        <f>IF($D258=【設定】!$G$8,IF($I258="判定中",$L258,IF($I258="未完了",$L258,"")),"")</f>
        <v/>
      </c>
      <c r="U258" s="96" t="str">
        <f>IF($D258=【設定】!$G$9,IF($I258="○",$L258,""),"")</f>
        <v/>
      </c>
      <c r="V258" s="96" t="str">
        <f>IF($D258=【設定】!$G$9,IF($I258="判定中",$L258,IF($I258="未完了",$L258,"")),"")</f>
        <v/>
      </c>
      <c r="W258" s="96" t="str">
        <f>IF($D258=【設定】!$G$10,IF($I258="○",$L258,""),"")</f>
        <v/>
      </c>
      <c r="X258" s="96" t="str">
        <f>IF($D258=【設定】!$G$10,IF($I258="判定中",$L258,IF($I258="未完了",$L258,"")),"")</f>
        <v/>
      </c>
      <c r="Y258" s="96" t="str">
        <f>IF($D258=【設定】!$G$11,IF($I258="○",$L258,""),"")</f>
        <v/>
      </c>
      <c r="Z258" s="96" t="str">
        <f>IF($D258=【設定】!$G$11,IF($I258="判定中",$L258,IF($I258="未完了",$L258,"")),"")</f>
        <v/>
      </c>
    </row>
    <row r="259" spans="1:26" x14ac:dyDescent="0.2">
      <c r="A259" s="20">
        <f t="shared" si="57"/>
        <v>253</v>
      </c>
      <c r="B259" s="21" t="str">
        <f t="shared" si="58"/>
        <v/>
      </c>
      <c r="C259" s="63"/>
      <c r="D259" s="64"/>
      <c r="E259" s="65"/>
      <c r="F259" s="66"/>
      <c r="G259" s="67"/>
      <c r="H259" s="68"/>
      <c r="I259" s="69"/>
      <c r="J259" s="67"/>
      <c r="K259" s="62" t="str">
        <f>IF(I259="×",0,IF(H259="","",H259/(VLOOKUP(E259,【設定】!$C$6:$D$26,2,FALSE))))</f>
        <v/>
      </c>
      <c r="L259" s="94" t="str">
        <f>IF(I259="×",0,IF(H259="","",H259/(VLOOKUP(E259,【設定】!$C$6:$D$26,2,FALSE))*VLOOKUP(E259,【設定】!$C$6:$E$26,3,FALSE)))</f>
        <v/>
      </c>
      <c r="M259" s="96" t="str">
        <f t="shared" si="49"/>
        <v/>
      </c>
      <c r="N259" s="96" t="str">
        <f t="shared" si="50"/>
        <v/>
      </c>
      <c r="O259" s="96" t="str">
        <f t="shared" si="51"/>
        <v/>
      </c>
      <c r="P259" s="96" t="str">
        <f t="shared" si="52"/>
        <v/>
      </c>
      <c r="Q259" s="96" t="str">
        <f>IF($D259=【設定】!$G$7,IF($I259="○",$L259,""),"")</f>
        <v/>
      </c>
      <c r="R259" s="96" t="str">
        <f>IF($D259=【設定】!$G$7,IF($I259="判定中",$L259,IF($I259="未完了",$L259,"")),"")</f>
        <v/>
      </c>
      <c r="S259" s="96" t="str">
        <f>IF($D259=【設定】!$G$8,IF($I259="○",$L259,""),"")</f>
        <v/>
      </c>
      <c r="T259" s="96" t="str">
        <f>IF($D259=【設定】!$G$8,IF($I259="判定中",$L259,IF($I259="未完了",$L259,"")),"")</f>
        <v/>
      </c>
      <c r="U259" s="96" t="str">
        <f>IF($D259=【設定】!$G$9,IF($I259="○",$L259,""),"")</f>
        <v/>
      </c>
      <c r="V259" s="96" t="str">
        <f>IF($D259=【設定】!$G$9,IF($I259="判定中",$L259,IF($I259="未完了",$L259,"")),"")</f>
        <v/>
      </c>
      <c r="W259" s="96" t="str">
        <f>IF($D259=【設定】!$G$10,IF($I259="○",$L259,""),"")</f>
        <v/>
      </c>
      <c r="X259" s="96" t="str">
        <f>IF($D259=【設定】!$G$10,IF($I259="判定中",$L259,IF($I259="未完了",$L259,"")),"")</f>
        <v/>
      </c>
      <c r="Y259" s="96" t="str">
        <f>IF($D259=【設定】!$G$11,IF($I259="○",$L259,""),"")</f>
        <v/>
      </c>
      <c r="Z259" s="96" t="str">
        <f>IF($D259=【設定】!$G$11,IF($I259="判定中",$L259,IF($I259="未完了",$L259,"")),"")</f>
        <v/>
      </c>
    </row>
    <row r="260" spans="1:26" x14ac:dyDescent="0.2">
      <c r="A260" s="20">
        <f t="shared" si="57"/>
        <v>254</v>
      </c>
      <c r="B260" s="21" t="str">
        <f t="shared" si="58"/>
        <v/>
      </c>
      <c r="C260" s="63"/>
      <c r="D260" s="64"/>
      <c r="E260" s="65"/>
      <c r="F260" s="66"/>
      <c r="G260" s="67"/>
      <c r="H260" s="68"/>
      <c r="I260" s="69"/>
      <c r="J260" s="67"/>
      <c r="K260" s="62" t="str">
        <f>IF(I260="×",0,IF(H260="","",H260/(VLOOKUP(E260,【設定】!$C$6:$D$26,2,FALSE))))</f>
        <v/>
      </c>
      <c r="L260" s="94" t="str">
        <f>IF(I260="×",0,IF(H260="","",H260/(VLOOKUP(E260,【設定】!$C$6:$D$26,2,FALSE))*VLOOKUP(E260,【設定】!$C$6:$E$26,3,FALSE)))</f>
        <v/>
      </c>
      <c r="M260" s="96" t="str">
        <f t="shared" si="49"/>
        <v/>
      </c>
      <c r="N260" s="96" t="str">
        <f t="shared" si="50"/>
        <v/>
      </c>
      <c r="O260" s="96" t="str">
        <f t="shared" si="51"/>
        <v/>
      </c>
      <c r="P260" s="96" t="str">
        <f t="shared" si="52"/>
        <v/>
      </c>
      <c r="Q260" s="96" t="str">
        <f>IF($D260=【設定】!$G$7,IF($I260="○",$L260,""),"")</f>
        <v/>
      </c>
      <c r="R260" s="96" t="str">
        <f>IF($D260=【設定】!$G$7,IF($I260="判定中",$L260,IF($I260="未完了",$L260,"")),"")</f>
        <v/>
      </c>
      <c r="S260" s="96" t="str">
        <f>IF($D260=【設定】!$G$8,IF($I260="○",$L260,""),"")</f>
        <v/>
      </c>
      <c r="T260" s="96" t="str">
        <f>IF($D260=【設定】!$G$8,IF($I260="判定中",$L260,IF($I260="未完了",$L260,"")),"")</f>
        <v/>
      </c>
      <c r="U260" s="96" t="str">
        <f>IF($D260=【設定】!$G$9,IF($I260="○",$L260,""),"")</f>
        <v/>
      </c>
      <c r="V260" s="96" t="str">
        <f>IF($D260=【設定】!$G$9,IF($I260="判定中",$L260,IF($I260="未完了",$L260,"")),"")</f>
        <v/>
      </c>
      <c r="W260" s="96" t="str">
        <f>IF($D260=【設定】!$G$10,IF($I260="○",$L260,""),"")</f>
        <v/>
      </c>
      <c r="X260" s="96" t="str">
        <f>IF($D260=【設定】!$G$10,IF($I260="判定中",$L260,IF($I260="未完了",$L260,"")),"")</f>
        <v/>
      </c>
      <c r="Y260" s="96" t="str">
        <f>IF($D260=【設定】!$G$11,IF($I260="○",$L260,""),"")</f>
        <v/>
      </c>
      <c r="Z260" s="96" t="str">
        <f>IF($D260=【設定】!$G$11,IF($I260="判定中",$L260,IF($I260="未完了",$L260,"")),"")</f>
        <v/>
      </c>
    </row>
    <row r="261" spans="1:26" x14ac:dyDescent="0.2">
      <c r="A261" s="20">
        <f t="shared" si="57"/>
        <v>255</v>
      </c>
      <c r="B261" s="21" t="str">
        <f t="shared" si="58"/>
        <v/>
      </c>
      <c r="C261" s="63"/>
      <c r="D261" s="64"/>
      <c r="E261" s="65"/>
      <c r="F261" s="66"/>
      <c r="G261" s="67"/>
      <c r="H261" s="68"/>
      <c r="I261" s="69"/>
      <c r="J261" s="67"/>
      <c r="K261" s="62" t="str">
        <f>IF(I261="×",0,IF(H261="","",H261/(VLOOKUP(E261,【設定】!$C$6:$D$26,2,FALSE))))</f>
        <v/>
      </c>
      <c r="L261" s="94" t="str">
        <f>IF(I261="×",0,IF(H261="","",H261/(VLOOKUP(E261,【設定】!$C$6:$D$26,2,FALSE))*VLOOKUP(E261,【設定】!$C$6:$E$26,3,FALSE)))</f>
        <v/>
      </c>
      <c r="M261" s="96" t="str">
        <f t="shared" si="49"/>
        <v/>
      </c>
      <c r="N261" s="96" t="str">
        <f t="shared" si="50"/>
        <v/>
      </c>
      <c r="O261" s="96" t="str">
        <f t="shared" si="51"/>
        <v/>
      </c>
      <c r="P261" s="96" t="str">
        <f t="shared" si="52"/>
        <v/>
      </c>
      <c r="Q261" s="96" t="str">
        <f>IF($D261=【設定】!$G$7,IF($I261="○",$L261,""),"")</f>
        <v/>
      </c>
      <c r="R261" s="96" t="str">
        <f>IF($D261=【設定】!$G$7,IF($I261="判定中",$L261,IF($I261="未完了",$L261,"")),"")</f>
        <v/>
      </c>
      <c r="S261" s="96" t="str">
        <f>IF($D261=【設定】!$G$8,IF($I261="○",$L261,""),"")</f>
        <v/>
      </c>
      <c r="T261" s="96" t="str">
        <f>IF($D261=【設定】!$G$8,IF($I261="判定中",$L261,IF($I261="未完了",$L261,"")),"")</f>
        <v/>
      </c>
      <c r="U261" s="96" t="str">
        <f>IF($D261=【設定】!$G$9,IF($I261="○",$L261,""),"")</f>
        <v/>
      </c>
      <c r="V261" s="96" t="str">
        <f>IF($D261=【設定】!$G$9,IF($I261="判定中",$L261,IF($I261="未完了",$L261,"")),"")</f>
        <v/>
      </c>
      <c r="W261" s="96" t="str">
        <f>IF($D261=【設定】!$G$10,IF($I261="○",$L261,""),"")</f>
        <v/>
      </c>
      <c r="X261" s="96" t="str">
        <f>IF($D261=【設定】!$G$10,IF($I261="判定中",$L261,IF($I261="未完了",$L261,"")),"")</f>
        <v/>
      </c>
      <c r="Y261" s="96" t="str">
        <f>IF($D261=【設定】!$G$11,IF($I261="○",$L261,""),"")</f>
        <v/>
      </c>
      <c r="Z261" s="96" t="str">
        <f>IF($D261=【設定】!$G$11,IF($I261="判定中",$L261,IF($I261="未完了",$L261,"")),"")</f>
        <v/>
      </c>
    </row>
    <row r="262" spans="1:26" x14ac:dyDescent="0.2">
      <c r="A262" s="20">
        <f t="shared" si="57"/>
        <v>256</v>
      </c>
      <c r="B262" s="21" t="str">
        <f t="shared" si="58"/>
        <v/>
      </c>
      <c r="C262" s="63"/>
      <c r="D262" s="64"/>
      <c r="E262" s="65"/>
      <c r="F262" s="66"/>
      <c r="G262" s="67"/>
      <c r="H262" s="68"/>
      <c r="I262" s="69"/>
      <c r="J262" s="67"/>
      <c r="K262" s="62" t="str">
        <f>IF(I262="×",0,IF(H262="","",H262/(VLOOKUP(E262,【設定】!$C$6:$D$26,2,FALSE))))</f>
        <v/>
      </c>
      <c r="L262" s="94" t="str">
        <f>IF(I262="×",0,IF(H262="","",H262/(VLOOKUP(E262,【設定】!$C$6:$D$26,2,FALSE))*VLOOKUP(E262,【設定】!$C$6:$E$26,3,FALSE)))</f>
        <v/>
      </c>
      <c r="M262" s="96" t="str">
        <f t="shared" si="49"/>
        <v/>
      </c>
      <c r="N262" s="96" t="str">
        <f t="shared" si="50"/>
        <v/>
      </c>
      <c r="O262" s="96" t="str">
        <f t="shared" si="51"/>
        <v/>
      </c>
      <c r="P262" s="96" t="str">
        <f t="shared" si="52"/>
        <v/>
      </c>
      <c r="Q262" s="96" t="str">
        <f>IF($D262=【設定】!$G$7,IF($I262="○",$L262,""),"")</f>
        <v/>
      </c>
      <c r="R262" s="96" t="str">
        <f>IF($D262=【設定】!$G$7,IF($I262="判定中",$L262,IF($I262="未完了",$L262,"")),"")</f>
        <v/>
      </c>
      <c r="S262" s="96" t="str">
        <f>IF($D262=【設定】!$G$8,IF($I262="○",$L262,""),"")</f>
        <v/>
      </c>
      <c r="T262" s="96" t="str">
        <f>IF($D262=【設定】!$G$8,IF($I262="判定中",$L262,IF($I262="未完了",$L262,"")),"")</f>
        <v/>
      </c>
      <c r="U262" s="96" t="str">
        <f>IF($D262=【設定】!$G$9,IF($I262="○",$L262,""),"")</f>
        <v/>
      </c>
      <c r="V262" s="96" t="str">
        <f>IF($D262=【設定】!$G$9,IF($I262="判定中",$L262,IF($I262="未完了",$L262,"")),"")</f>
        <v/>
      </c>
      <c r="W262" s="96" t="str">
        <f>IF($D262=【設定】!$G$10,IF($I262="○",$L262,""),"")</f>
        <v/>
      </c>
      <c r="X262" s="96" t="str">
        <f>IF($D262=【設定】!$G$10,IF($I262="判定中",$L262,IF($I262="未完了",$L262,"")),"")</f>
        <v/>
      </c>
      <c r="Y262" s="96" t="str">
        <f>IF($D262=【設定】!$G$11,IF($I262="○",$L262,""),"")</f>
        <v/>
      </c>
      <c r="Z262" s="96" t="str">
        <f>IF($D262=【設定】!$G$11,IF($I262="判定中",$L262,IF($I262="未完了",$L262,"")),"")</f>
        <v/>
      </c>
    </row>
    <row r="263" spans="1:26" x14ac:dyDescent="0.2">
      <c r="A263" s="20">
        <f t="shared" si="57"/>
        <v>257</v>
      </c>
      <c r="B263" s="21" t="str">
        <f t="shared" si="58"/>
        <v/>
      </c>
      <c r="C263" s="63"/>
      <c r="D263" s="64"/>
      <c r="E263" s="65"/>
      <c r="F263" s="66"/>
      <c r="G263" s="67"/>
      <c r="H263" s="68"/>
      <c r="I263" s="69"/>
      <c r="J263" s="67"/>
      <c r="K263" s="62" t="str">
        <f>IF(I263="×",0,IF(H263="","",H263/(VLOOKUP(E263,【設定】!$C$6:$D$26,2,FALSE))))</f>
        <v/>
      </c>
      <c r="L263" s="94" t="str">
        <f>IF(I263="×",0,IF(H263="","",H263/(VLOOKUP(E263,【設定】!$C$6:$D$26,2,FALSE))*VLOOKUP(E263,【設定】!$C$6:$E$26,3,FALSE)))</f>
        <v/>
      </c>
      <c r="M263" s="96" t="str">
        <f t="shared" ref="M263:M306" si="59">IF($I263="○",$L263,"")</f>
        <v/>
      </c>
      <c r="N263" s="96" t="str">
        <f t="shared" ref="N263:N306" si="60">IF($I263="判定中",$L263,IF($I263="未完了",$L263,""))</f>
        <v/>
      </c>
      <c r="O263" s="96" t="str">
        <f t="shared" ref="O263:O306" si="61">IF($I263="○",$H263,"")</f>
        <v/>
      </c>
      <c r="P263" s="96" t="str">
        <f t="shared" ref="P263:P306" si="62">IF($I263="判定中",$H263,IF($I263="未完了",$H263,""))</f>
        <v/>
      </c>
      <c r="Q263" s="96" t="str">
        <f>IF($D263=【設定】!$G$7,IF($I263="○",$L263,""),"")</f>
        <v/>
      </c>
      <c r="R263" s="96" t="str">
        <f>IF($D263=【設定】!$G$7,IF($I263="判定中",$L263,IF($I263="未完了",$L263,"")),"")</f>
        <v/>
      </c>
      <c r="S263" s="96" t="str">
        <f>IF($D263=【設定】!$G$8,IF($I263="○",$L263,""),"")</f>
        <v/>
      </c>
      <c r="T263" s="96" t="str">
        <f>IF($D263=【設定】!$G$8,IF($I263="判定中",$L263,IF($I263="未完了",$L263,"")),"")</f>
        <v/>
      </c>
      <c r="U263" s="96" t="str">
        <f>IF($D263=【設定】!$G$9,IF($I263="○",$L263,""),"")</f>
        <v/>
      </c>
      <c r="V263" s="96" t="str">
        <f>IF($D263=【設定】!$G$9,IF($I263="判定中",$L263,IF($I263="未完了",$L263,"")),"")</f>
        <v/>
      </c>
      <c r="W263" s="96" t="str">
        <f>IF($D263=【設定】!$G$10,IF($I263="○",$L263,""),"")</f>
        <v/>
      </c>
      <c r="X263" s="96" t="str">
        <f>IF($D263=【設定】!$G$10,IF($I263="判定中",$L263,IF($I263="未完了",$L263,"")),"")</f>
        <v/>
      </c>
      <c r="Y263" s="96" t="str">
        <f>IF($D263=【設定】!$G$11,IF($I263="○",$L263,""),"")</f>
        <v/>
      </c>
      <c r="Z263" s="96" t="str">
        <f>IF($D263=【設定】!$G$11,IF($I263="判定中",$L263,IF($I263="未完了",$L263,"")),"")</f>
        <v/>
      </c>
    </row>
    <row r="264" spans="1:26" x14ac:dyDescent="0.2">
      <c r="A264" s="20">
        <f t="shared" si="57"/>
        <v>258</v>
      </c>
      <c r="B264" s="21" t="str">
        <f t="shared" si="58"/>
        <v/>
      </c>
      <c r="C264" s="63"/>
      <c r="D264" s="64"/>
      <c r="E264" s="65"/>
      <c r="F264" s="66"/>
      <c r="G264" s="67"/>
      <c r="H264" s="68"/>
      <c r="I264" s="69"/>
      <c r="J264" s="67"/>
      <c r="K264" s="62" t="str">
        <f>IF(I264="×",0,IF(H264="","",H264/(VLOOKUP(E264,【設定】!$C$6:$D$26,2,FALSE))))</f>
        <v/>
      </c>
      <c r="L264" s="94" t="str">
        <f>IF(I264="×",0,IF(H264="","",H264/(VLOOKUP(E264,【設定】!$C$6:$D$26,2,FALSE))*VLOOKUP(E264,【設定】!$C$6:$E$26,3,FALSE)))</f>
        <v/>
      </c>
      <c r="M264" s="96" t="str">
        <f t="shared" si="59"/>
        <v/>
      </c>
      <c r="N264" s="96" t="str">
        <f t="shared" si="60"/>
        <v/>
      </c>
      <c r="O264" s="96" t="str">
        <f t="shared" si="61"/>
        <v/>
      </c>
      <c r="P264" s="96" t="str">
        <f t="shared" si="62"/>
        <v/>
      </c>
      <c r="Q264" s="96" t="str">
        <f>IF($D264=【設定】!$G$7,IF($I264="○",$L264,""),"")</f>
        <v/>
      </c>
      <c r="R264" s="96" t="str">
        <f>IF($D264=【設定】!$G$7,IF($I264="判定中",$L264,IF($I264="未完了",$L264,"")),"")</f>
        <v/>
      </c>
      <c r="S264" s="96" t="str">
        <f>IF($D264=【設定】!$G$8,IF($I264="○",$L264,""),"")</f>
        <v/>
      </c>
      <c r="T264" s="96" t="str">
        <f>IF($D264=【設定】!$G$8,IF($I264="判定中",$L264,IF($I264="未完了",$L264,"")),"")</f>
        <v/>
      </c>
      <c r="U264" s="96" t="str">
        <f>IF($D264=【設定】!$G$9,IF($I264="○",$L264,""),"")</f>
        <v/>
      </c>
      <c r="V264" s="96" t="str">
        <f>IF($D264=【設定】!$G$9,IF($I264="判定中",$L264,IF($I264="未完了",$L264,"")),"")</f>
        <v/>
      </c>
      <c r="W264" s="96" t="str">
        <f>IF($D264=【設定】!$G$10,IF($I264="○",$L264,""),"")</f>
        <v/>
      </c>
      <c r="X264" s="96" t="str">
        <f>IF($D264=【設定】!$G$10,IF($I264="判定中",$L264,IF($I264="未完了",$L264,"")),"")</f>
        <v/>
      </c>
      <c r="Y264" s="96" t="str">
        <f>IF($D264=【設定】!$G$11,IF($I264="○",$L264,""),"")</f>
        <v/>
      </c>
      <c r="Z264" s="96" t="str">
        <f>IF($D264=【設定】!$G$11,IF($I264="判定中",$L264,IF($I264="未完了",$L264,"")),"")</f>
        <v/>
      </c>
    </row>
    <row r="265" spans="1:26" x14ac:dyDescent="0.2">
      <c r="A265" s="20">
        <f t="shared" si="57"/>
        <v>259</v>
      </c>
      <c r="B265" s="21" t="str">
        <f t="shared" si="58"/>
        <v/>
      </c>
      <c r="C265" s="63"/>
      <c r="D265" s="64"/>
      <c r="E265" s="65"/>
      <c r="F265" s="66"/>
      <c r="G265" s="67"/>
      <c r="H265" s="68"/>
      <c r="I265" s="69"/>
      <c r="J265" s="67"/>
      <c r="K265" s="62" t="str">
        <f>IF(I265="×",0,IF(H265="","",H265/(VLOOKUP(E265,【設定】!$C$6:$D$26,2,FALSE))))</f>
        <v/>
      </c>
      <c r="L265" s="94" t="str">
        <f>IF(I265="×",0,IF(H265="","",H265/(VLOOKUP(E265,【設定】!$C$6:$D$26,2,FALSE))*VLOOKUP(E265,【設定】!$C$6:$E$26,3,FALSE)))</f>
        <v/>
      </c>
      <c r="M265" s="96" t="str">
        <f t="shared" si="59"/>
        <v/>
      </c>
      <c r="N265" s="96" t="str">
        <f t="shared" si="60"/>
        <v/>
      </c>
      <c r="O265" s="96" t="str">
        <f t="shared" si="61"/>
        <v/>
      </c>
      <c r="P265" s="96" t="str">
        <f t="shared" si="62"/>
        <v/>
      </c>
      <c r="Q265" s="96" t="str">
        <f>IF($D265=【設定】!$G$7,IF($I265="○",$L265,""),"")</f>
        <v/>
      </c>
      <c r="R265" s="96" t="str">
        <f>IF($D265=【設定】!$G$7,IF($I265="判定中",$L265,IF($I265="未完了",$L265,"")),"")</f>
        <v/>
      </c>
      <c r="S265" s="96" t="str">
        <f>IF($D265=【設定】!$G$8,IF($I265="○",$L265,""),"")</f>
        <v/>
      </c>
      <c r="T265" s="96" t="str">
        <f>IF($D265=【設定】!$G$8,IF($I265="判定中",$L265,IF($I265="未完了",$L265,"")),"")</f>
        <v/>
      </c>
      <c r="U265" s="96" t="str">
        <f>IF($D265=【設定】!$G$9,IF($I265="○",$L265,""),"")</f>
        <v/>
      </c>
      <c r="V265" s="96" t="str">
        <f>IF($D265=【設定】!$G$9,IF($I265="判定中",$L265,IF($I265="未完了",$L265,"")),"")</f>
        <v/>
      </c>
      <c r="W265" s="96" t="str">
        <f>IF($D265=【設定】!$G$10,IF($I265="○",$L265,""),"")</f>
        <v/>
      </c>
      <c r="X265" s="96" t="str">
        <f>IF($D265=【設定】!$G$10,IF($I265="判定中",$L265,IF($I265="未完了",$L265,"")),"")</f>
        <v/>
      </c>
      <c r="Y265" s="96" t="str">
        <f>IF($D265=【設定】!$G$11,IF($I265="○",$L265,""),"")</f>
        <v/>
      </c>
      <c r="Z265" s="96" t="str">
        <f>IF($D265=【設定】!$G$11,IF($I265="判定中",$L265,IF($I265="未完了",$L265,"")),"")</f>
        <v/>
      </c>
    </row>
    <row r="266" spans="1:26" x14ac:dyDescent="0.2">
      <c r="A266" s="20">
        <f t="shared" si="57"/>
        <v>260</v>
      </c>
      <c r="B266" s="21" t="str">
        <f t="shared" si="58"/>
        <v/>
      </c>
      <c r="C266" s="63"/>
      <c r="D266" s="64"/>
      <c r="E266" s="65"/>
      <c r="F266" s="66"/>
      <c r="G266" s="67"/>
      <c r="H266" s="68"/>
      <c r="I266" s="69"/>
      <c r="J266" s="67"/>
      <c r="K266" s="62" t="str">
        <f>IF(I266="×",0,IF(H266="","",H266/(VLOOKUP(E266,【設定】!$C$6:$D$26,2,FALSE))))</f>
        <v/>
      </c>
      <c r="L266" s="94" t="str">
        <f>IF(I266="×",0,IF(H266="","",H266/(VLOOKUP(E266,【設定】!$C$6:$D$26,2,FALSE))*VLOOKUP(E266,【設定】!$C$6:$E$26,3,FALSE)))</f>
        <v/>
      </c>
      <c r="M266" s="96" t="str">
        <f t="shared" si="59"/>
        <v/>
      </c>
      <c r="N266" s="96" t="str">
        <f t="shared" si="60"/>
        <v/>
      </c>
      <c r="O266" s="96" t="str">
        <f t="shared" si="61"/>
        <v/>
      </c>
      <c r="P266" s="96" t="str">
        <f t="shared" si="62"/>
        <v/>
      </c>
      <c r="Q266" s="96" t="str">
        <f>IF($D266=【設定】!$G$7,IF($I266="○",$L266,""),"")</f>
        <v/>
      </c>
      <c r="R266" s="96" t="str">
        <f>IF($D266=【設定】!$G$7,IF($I266="判定中",$L266,IF($I266="未完了",$L266,"")),"")</f>
        <v/>
      </c>
      <c r="S266" s="96" t="str">
        <f>IF($D266=【設定】!$G$8,IF($I266="○",$L266,""),"")</f>
        <v/>
      </c>
      <c r="T266" s="96" t="str">
        <f>IF($D266=【設定】!$G$8,IF($I266="判定中",$L266,IF($I266="未完了",$L266,"")),"")</f>
        <v/>
      </c>
      <c r="U266" s="96" t="str">
        <f>IF($D266=【設定】!$G$9,IF($I266="○",$L266,""),"")</f>
        <v/>
      </c>
      <c r="V266" s="96" t="str">
        <f>IF($D266=【設定】!$G$9,IF($I266="判定中",$L266,IF($I266="未完了",$L266,"")),"")</f>
        <v/>
      </c>
      <c r="W266" s="96" t="str">
        <f>IF($D266=【設定】!$G$10,IF($I266="○",$L266,""),"")</f>
        <v/>
      </c>
      <c r="X266" s="96" t="str">
        <f>IF($D266=【設定】!$G$10,IF($I266="判定中",$L266,IF($I266="未完了",$L266,"")),"")</f>
        <v/>
      </c>
      <c r="Y266" s="96" t="str">
        <f>IF($D266=【設定】!$G$11,IF($I266="○",$L266,""),"")</f>
        <v/>
      </c>
      <c r="Z266" s="96" t="str">
        <f>IF($D266=【設定】!$G$11,IF($I266="判定中",$L266,IF($I266="未完了",$L266,"")),"")</f>
        <v/>
      </c>
    </row>
    <row r="267" spans="1:26" x14ac:dyDescent="0.2">
      <c r="A267" s="20">
        <f t="shared" si="57"/>
        <v>261</v>
      </c>
      <c r="B267" s="21" t="str">
        <f t="shared" si="58"/>
        <v/>
      </c>
      <c r="C267" s="63"/>
      <c r="D267" s="64"/>
      <c r="E267" s="65"/>
      <c r="F267" s="66"/>
      <c r="G267" s="67"/>
      <c r="H267" s="68"/>
      <c r="I267" s="69"/>
      <c r="J267" s="67"/>
      <c r="K267" s="62" t="str">
        <f>IF(I267="×",0,IF(H267="","",H267/(VLOOKUP(E267,【設定】!$C$6:$D$26,2,FALSE))))</f>
        <v/>
      </c>
      <c r="L267" s="94" t="str">
        <f>IF(I267="×",0,IF(H267="","",H267/(VLOOKUP(E267,【設定】!$C$6:$D$26,2,FALSE))*VLOOKUP(E267,【設定】!$C$6:$E$26,3,FALSE)))</f>
        <v/>
      </c>
      <c r="M267" s="96" t="str">
        <f t="shared" si="59"/>
        <v/>
      </c>
      <c r="N267" s="96" t="str">
        <f t="shared" si="60"/>
        <v/>
      </c>
      <c r="O267" s="96" t="str">
        <f t="shared" si="61"/>
        <v/>
      </c>
      <c r="P267" s="96" t="str">
        <f t="shared" si="62"/>
        <v/>
      </c>
      <c r="Q267" s="96" t="str">
        <f>IF($D267=【設定】!$G$7,IF($I267="○",$L267,""),"")</f>
        <v/>
      </c>
      <c r="R267" s="96" t="str">
        <f>IF($D267=【設定】!$G$7,IF($I267="判定中",$L267,IF($I267="未完了",$L267,"")),"")</f>
        <v/>
      </c>
      <c r="S267" s="96" t="str">
        <f>IF($D267=【設定】!$G$8,IF($I267="○",$L267,""),"")</f>
        <v/>
      </c>
      <c r="T267" s="96" t="str">
        <f>IF($D267=【設定】!$G$8,IF($I267="判定中",$L267,IF($I267="未完了",$L267,"")),"")</f>
        <v/>
      </c>
      <c r="U267" s="96" t="str">
        <f>IF($D267=【設定】!$G$9,IF($I267="○",$L267,""),"")</f>
        <v/>
      </c>
      <c r="V267" s="96" t="str">
        <f>IF($D267=【設定】!$G$9,IF($I267="判定中",$L267,IF($I267="未完了",$L267,"")),"")</f>
        <v/>
      </c>
      <c r="W267" s="96" t="str">
        <f>IF($D267=【設定】!$G$10,IF($I267="○",$L267,""),"")</f>
        <v/>
      </c>
      <c r="X267" s="96" t="str">
        <f>IF($D267=【設定】!$G$10,IF($I267="判定中",$L267,IF($I267="未完了",$L267,"")),"")</f>
        <v/>
      </c>
      <c r="Y267" s="96" t="str">
        <f>IF($D267=【設定】!$G$11,IF($I267="○",$L267,""),"")</f>
        <v/>
      </c>
      <c r="Z267" s="96" t="str">
        <f>IF($D267=【設定】!$G$11,IF($I267="判定中",$L267,IF($I267="未完了",$L267,"")),"")</f>
        <v/>
      </c>
    </row>
    <row r="268" spans="1:26" x14ac:dyDescent="0.2">
      <c r="A268" s="20">
        <f t="shared" si="57"/>
        <v>262</v>
      </c>
      <c r="B268" s="21" t="str">
        <f t="shared" si="58"/>
        <v/>
      </c>
      <c r="C268" s="63"/>
      <c r="D268" s="64"/>
      <c r="E268" s="65"/>
      <c r="F268" s="66"/>
      <c r="G268" s="67"/>
      <c r="H268" s="68"/>
      <c r="I268" s="69"/>
      <c r="J268" s="67"/>
      <c r="K268" s="62" t="str">
        <f>IF(I268="×",0,IF(H268="","",H268/(VLOOKUP(E268,【設定】!$C$6:$D$26,2,FALSE))))</f>
        <v/>
      </c>
      <c r="L268" s="94" t="str">
        <f>IF(I268="×",0,IF(H268="","",H268/(VLOOKUP(E268,【設定】!$C$6:$D$26,2,FALSE))*VLOOKUP(E268,【設定】!$C$6:$E$26,3,FALSE)))</f>
        <v/>
      </c>
      <c r="M268" s="96" t="str">
        <f t="shared" si="59"/>
        <v/>
      </c>
      <c r="N268" s="96" t="str">
        <f t="shared" si="60"/>
        <v/>
      </c>
      <c r="O268" s="96" t="str">
        <f t="shared" si="61"/>
        <v/>
      </c>
      <c r="P268" s="96" t="str">
        <f t="shared" si="62"/>
        <v/>
      </c>
      <c r="Q268" s="96" t="str">
        <f>IF($D268=【設定】!$G$7,IF($I268="○",$L268,""),"")</f>
        <v/>
      </c>
      <c r="R268" s="96" t="str">
        <f>IF($D268=【設定】!$G$7,IF($I268="判定中",$L268,IF($I268="未完了",$L268,"")),"")</f>
        <v/>
      </c>
      <c r="S268" s="96" t="str">
        <f>IF($D268=【設定】!$G$8,IF($I268="○",$L268,""),"")</f>
        <v/>
      </c>
      <c r="T268" s="96" t="str">
        <f>IF($D268=【設定】!$G$8,IF($I268="判定中",$L268,IF($I268="未完了",$L268,"")),"")</f>
        <v/>
      </c>
      <c r="U268" s="96" t="str">
        <f>IF($D268=【設定】!$G$9,IF($I268="○",$L268,""),"")</f>
        <v/>
      </c>
      <c r="V268" s="96" t="str">
        <f>IF($D268=【設定】!$G$9,IF($I268="判定中",$L268,IF($I268="未完了",$L268,"")),"")</f>
        <v/>
      </c>
      <c r="W268" s="96" t="str">
        <f>IF($D268=【設定】!$G$10,IF($I268="○",$L268,""),"")</f>
        <v/>
      </c>
      <c r="X268" s="96" t="str">
        <f>IF($D268=【設定】!$G$10,IF($I268="判定中",$L268,IF($I268="未完了",$L268,"")),"")</f>
        <v/>
      </c>
      <c r="Y268" s="96" t="str">
        <f>IF($D268=【設定】!$G$11,IF($I268="○",$L268,""),"")</f>
        <v/>
      </c>
      <c r="Z268" s="96" t="str">
        <f>IF($D268=【設定】!$G$11,IF($I268="判定中",$L268,IF($I268="未完了",$L268,"")),"")</f>
        <v/>
      </c>
    </row>
    <row r="269" spans="1:26" x14ac:dyDescent="0.2">
      <c r="A269" s="20">
        <f t="shared" si="57"/>
        <v>263</v>
      </c>
      <c r="B269" s="21" t="str">
        <f t="shared" si="58"/>
        <v/>
      </c>
      <c r="C269" s="63"/>
      <c r="D269" s="64"/>
      <c r="E269" s="65"/>
      <c r="F269" s="66"/>
      <c r="G269" s="67"/>
      <c r="H269" s="68"/>
      <c r="I269" s="69"/>
      <c r="J269" s="67"/>
      <c r="K269" s="62" t="str">
        <f>IF(I269="×",0,IF(H269="","",H269/(VLOOKUP(E269,【設定】!$C$6:$D$26,2,FALSE))))</f>
        <v/>
      </c>
      <c r="L269" s="94" t="str">
        <f>IF(I269="×",0,IF(H269="","",H269/(VLOOKUP(E269,【設定】!$C$6:$D$26,2,FALSE))*VLOOKUP(E269,【設定】!$C$6:$E$26,3,FALSE)))</f>
        <v/>
      </c>
      <c r="M269" s="96" t="str">
        <f t="shared" si="59"/>
        <v/>
      </c>
      <c r="N269" s="96" t="str">
        <f t="shared" si="60"/>
        <v/>
      </c>
      <c r="O269" s="96" t="str">
        <f t="shared" si="61"/>
        <v/>
      </c>
      <c r="P269" s="96" t="str">
        <f t="shared" si="62"/>
        <v/>
      </c>
      <c r="Q269" s="96" t="str">
        <f>IF($D269=【設定】!$G$7,IF($I269="○",$L269,""),"")</f>
        <v/>
      </c>
      <c r="R269" s="96" t="str">
        <f>IF($D269=【設定】!$G$7,IF($I269="判定中",$L269,IF($I269="未完了",$L269,"")),"")</f>
        <v/>
      </c>
      <c r="S269" s="96" t="str">
        <f>IF($D269=【設定】!$G$8,IF($I269="○",$L269,""),"")</f>
        <v/>
      </c>
      <c r="T269" s="96" t="str">
        <f>IF($D269=【設定】!$G$8,IF($I269="判定中",$L269,IF($I269="未完了",$L269,"")),"")</f>
        <v/>
      </c>
      <c r="U269" s="96" t="str">
        <f>IF($D269=【設定】!$G$9,IF($I269="○",$L269,""),"")</f>
        <v/>
      </c>
      <c r="V269" s="96" t="str">
        <f>IF($D269=【設定】!$G$9,IF($I269="判定中",$L269,IF($I269="未完了",$L269,"")),"")</f>
        <v/>
      </c>
      <c r="W269" s="96" t="str">
        <f>IF($D269=【設定】!$G$10,IF($I269="○",$L269,""),"")</f>
        <v/>
      </c>
      <c r="X269" s="96" t="str">
        <f>IF($D269=【設定】!$G$10,IF($I269="判定中",$L269,IF($I269="未完了",$L269,"")),"")</f>
        <v/>
      </c>
      <c r="Y269" s="96" t="str">
        <f>IF($D269=【設定】!$G$11,IF($I269="○",$L269,""),"")</f>
        <v/>
      </c>
      <c r="Z269" s="96" t="str">
        <f>IF($D269=【設定】!$G$11,IF($I269="判定中",$L269,IF($I269="未完了",$L269,"")),"")</f>
        <v/>
      </c>
    </row>
    <row r="270" spans="1:26" x14ac:dyDescent="0.2">
      <c r="A270" s="20">
        <f t="shared" si="57"/>
        <v>264</v>
      </c>
      <c r="B270" s="21" t="str">
        <f t="shared" si="58"/>
        <v/>
      </c>
      <c r="C270" s="63"/>
      <c r="D270" s="64"/>
      <c r="E270" s="65"/>
      <c r="F270" s="66"/>
      <c r="G270" s="67"/>
      <c r="H270" s="68"/>
      <c r="I270" s="69"/>
      <c r="J270" s="67"/>
      <c r="K270" s="62" t="str">
        <f>IF(I270="×",0,IF(H270="","",H270/(VLOOKUP(E270,【設定】!$C$6:$D$26,2,FALSE))))</f>
        <v/>
      </c>
      <c r="L270" s="94" t="str">
        <f>IF(I270="×",0,IF(H270="","",H270/(VLOOKUP(E270,【設定】!$C$6:$D$26,2,FALSE))*VLOOKUP(E270,【設定】!$C$6:$E$26,3,FALSE)))</f>
        <v/>
      </c>
      <c r="M270" s="96" t="str">
        <f t="shared" si="59"/>
        <v/>
      </c>
      <c r="N270" s="96" t="str">
        <f t="shared" si="60"/>
        <v/>
      </c>
      <c r="O270" s="96" t="str">
        <f t="shared" si="61"/>
        <v/>
      </c>
      <c r="P270" s="96" t="str">
        <f t="shared" si="62"/>
        <v/>
      </c>
      <c r="Q270" s="96" t="str">
        <f>IF($D270=【設定】!$G$7,IF($I270="○",$L270,""),"")</f>
        <v/>
      </c>
      <c r="R270" s="96" t="str">
        <f>IF($D270=【設定】!$G$7,IF($I270="判定中",$L270,IF($I270="未完了",$L270,"")),"")</f>
        <v/>
      </c>
      <c r="S270" s="96" t="str">
        <f>IF($D270=【設定】!$G$8,IF($I270="○",$L270,""),"")</f>
        <v/>
      </c>
      <c r="T270" s="96" t="str">
        <f>IF($D270=【設定】!$G$8,IF($I270="判定中",$L270,IF($I270="未完了",$L270,"")),"")</f>
        <v/>
      </c>
      <c r="U270" s="96" t="str">
        <f>IF($D270=【設定】!$G$9,IF($I270="○",$L270,""),"")</f>
        <v/>
      </c>
      <c r="V270" s="96" t="str">
        <f>IF($D270=【設定】!$G$9,IF($I270="判定中",$L270,IF($I270="未完了",$L270,"")),"")</f>
        <v/>
      </c>
      <c r="W270" s="96" t="str">
        <f>IF($D270=【設定】!$G$10,IF($I270="○",$L270,""),"")</f>
        <v/>
      </c>
      <c r="X270" s="96" t="str">
        <f>IF($D270=【設定】!$G$10,IF($I270="判定中",$L270,IF($I270="未完了",$L270,"")),"")</f>
        <v/>
      </c>
      <c r="Y270" s="96" t="str">
        <f>IF($D270=【設定】!$G$11,IF($I270="○",$L270,""),"")</f>
        <v/>
      </c>
      <c r="Z270" s="96" t="str">
        <f>IF($D270=【設定】!$G$11,IF($I270="判定中",$L270,IF($I270="未完了",$L270,"")),"")</f>
        <v/>
      </c>
    </row>
    <row r="271" spans="1:26" x14ac:dyDescent="0.2">
      <c r="A271" s="20">
        <f t="shared" si="57"/>
        <v>265</v>
      </c>
      <c r="B271" s="21" t="str">
        <f t="shared" si="58"/>
        <v/>
      </c>
      <c r="C271" s="63"/>
      <c r="D271" s="64"/>
      <c r="E271" s="65"/>
      <c r="F271" s="66"/>
      <c r="G271" s="67"/>
      <c r="H271" s="68"/>
      <c r="I271" s="69"/>
      <c r="J271" s="67"/>
      <c r="K271" s="62" t="str">
        <f>IF(I271="×",0,IF(H271="","",H271/(VLOOKUP(E271,【設定】!$C$6:$D$26,2,FALSE))))</f>
        <v/>
      </c>
      <c r="L271" s="94" t="str">
        <f>IF(I271="×",0,IF(H271="","",H271/(VLOOKUP(E271,【設定】!$C$6:$D$26,2,FALSE))*VLOOKUP(E271,【設定】!$C$6:$E$26,3,FALSE)))</f>
        <v/>
      </c>
      <c r="M271" s="96" t="str">
        <f t="shared" si="59"/>
        <v/>
      </c>
      <c r="N271" s="96" t="str">
        <f t="shared" si="60"/>
        <v/>
      </c>
      <c r="O271" s="96" t="str">
        <f t="shared" si="61"/>
        <v/>
      </c>
      <c r="P271" s="96" t="str">
        <f t="shared" si="62"/>
        <v/>
      </c>
      <c r="Q271" s="96" t="str">
        <f>IF($D271=【設定】!$G$7,IF($I271="○",$L271,""),"")</f>
        <v/>
      </c>
      <c r="R271" s="96" t="str">
        <f>IF($D271=【設定】!$G$7,IF($I271="判定中",$L271,IF($I271="未完了",$L271,"")),"")</f>
        <v/>
      </c>
      <c r="S271" s="96" t="str">
        <f>IF($D271=【設定】!$G$8,IF($I271="○",$L271,""),"")</f>
        <v/>
      </c>
      <c r="T271" s="96" t="str">
        <f>IF($D271=【設定】!$G$8,IF($I271="判定中",$L271,IF($I271="未完了",$L271,"")),"")</f>
        <v/>
      </c>
      <c r="U271" s="96" t="str">
        <f>IF($D271=【設定】!$G$9,IF($I271="○",$L271,""),"")</f>
        <v/>
      </c>
      <c r="V271" s="96" t="str">
        <f>IF($D271=【設定】!$G$9,IF($I271="判定中",$L271,IF($I271="未完了",$L271,"")),"")</f>
        <v/>
      </c>
      <c r="W271" s="96" t="str">
        <f>IF($D271=【設定】!$G$10,IF($I271="○",$L271,""),"")</f>
        <v/>
      </c>
      <c r="X271" s="96" t="str">
        <f>IF($D271=【設定】!$G$10,IF($I271="判定中",$L271,IF($I271="未完了",$L271,"")),"")</f>
        <v/>
      </c>
      <c r="Y271" s="96" t="str">
        <f>IF($D271=【設定】!$G$11,IF($I271="○",$L271,""),"")</f>
        <v/>
      </c>
      <c r="Z271" s="96" t="str">
        <f>IF($D271=【設定】!$G$11,IF($I271="判定中",$L271,IF($I271="未完了",$L271,"")),"")</f>
        <v/>
      </c>
    </row>
    <row r="272" spans="1:26" x14ac:dyDescent="0.2">
      <c r="A272" s="20">
        <f t="shared" si="57"/>
        <v>266</v>
      </c>
      <c r="B272" s="21" t="str">
        <f t="shared" si="58"/>
        <v/>
      </c>
      <c r="C272" s="63"/>
      <c r="D272" s="64"/>
      <c r="E272" s="65"/>
      <c r="F272" s="66"/>
      <c r="G272" s="67"/>
      <c r="H272" s="68"/>
      <c r="I272" s="69"/>
      <c r="J272" s="67"/>
      <c r="K272" s="62" t="str">
        <f>IF(I272="×",0,IF(H272="","",H272/(VLOOKUP(E272,【設定】!$C$6:$D$26,2,FALSE))))</f>
        <v/>
      </c>
      <c r="L272" s="94" t="str">
        <f>IF(I272="×",0,IF(H272="","",H272/(VLOOKUP(E272,【設定】!$C$6:$D$26,2,FALSE))*VLOOKUP(E272,【設定】!$C$6:$E$26,3,FALSE)))</f>
        <v/>
      </c>
      <c r="M272" s="96" t="str">
        <f t="shared" si="59"/>
        <v/>
      </c>
      <c r="N272" s="96" t="str">
        <f t="shared" si="60"/>
        <v/>
      </c>
      <c r="O272" s="96" t="str">
        <f t="shared" si="61"/>
        <v/>
      </c>
      <c r="P272" s="96" t="str">
        <f t="shared" si="62"/>
        <v/>
      </c>
      <c r="Q272" s="96" t="str">
        <f>IF($D272=【設定】!$G$7,IF($I272="○",$L272,""),"")</f>
        <v/>
      </c>
      <c r="R272" s="96" t="str">
        <f>IF($D272=【設定】!$G$7,IF($I272="判定中",$L272,IF($I272="未完了",$L272,"")),"")</f>
        <v/>
      </c>
      <c r="S272" s="96" t="str">
        <f>IF($D272=【設定】!$G$8,IF($I272="○",$L272,""),"")</f>
        <v/>
      </c>
      <c r="T272" s="96" t="str">
        <f>IF($D272=【設定】!$G$8,IF($I272="判定中",$L272,IF($I272="未完了",$L272,"")),"")</f>
        <v/>
      </c>
      <c r="U272" s="96" t="str">
        <f>IF($D272=【設定】!$G$9,IF($I272="○",$L272,""),"")</f>
        <v/>
      </c>
      <c r="V272" s="96" t="str">
        <f>IF($D272=【設定】!$G$9,IF($I272="判定中",$L272,IF($I272="未完了",$L272,"")),"")</f>
        <v/>
      </c>
      <c r="W272" s="96" t="str">
        <f>IF($D272=【設定】!$G$10,IF($I272="○",$L272,""),"")</f>
        <v/>
      </c>
      <c r="X272" s="96" t="str">
        <f>IF($D272=【設定】!$G$10,IF($I272="判定中",$L272,IF($I272="未完了",$L272,"")),"")</f>
        <v/>
      </c>
      <c r="Y272" s="96" t="str">
        <f>IF($D272=【設定】!$G$11,IF($I272="○",$L272,""),"")</f>
        <v/>
      </c>
      <c r="Z272" s="96" t="str">
        <f>IF($D272=【設定】!$G$11,IF($I272="判定中",$L272,IF($I272="未完了",$L272,"")),"")</f>
        <v/>
      </c>
    </row>
    <row r="273" spans="1:26" x14ac:dyDescent="0.2">
      <c r="A273" s="20">
        <f t="shared" si="57"/>
        <v>267</v>
      </c>
      <c r="B273" s="21" t="str">
        <f t="shared" si="58"/>
        <v/>
      </c>
      <c r="C273" s="63"/>
      <c r="D273" s="64"/>
      <c r="E273" s="65"/>
      <c r="F273" s="66"/>
      <c r="G273" s="67"/>
      <c r="H273" s="68"/>
      <c r="I273" s="69"/>
      <c r="J273" s="67"/>
      <c r="K273" s="62" t="str">
        <f>IF(I273="×",0,IF(H273="","",H273/(VLOOKUP(E273,【設定】!$C$6:$D$26,2,FALSE))))</f>
        <v/>
      </c>
      <c r="L273" s="94" t="str">
        <f>IF(I273="×",0,IF(H273="","",H273/(VLOOKUP(E273,【設定】!$C$6:$D$26,2,FALSE))*VLOOKUP(E273,【設定】!$C$6:$E$26,3,FALSE)))</f>
        <v/>
      </c>
      <c r="M273" s="96" t="str">
        <f t="shared" si="59"/>
        <v/>
      </c>
      <c r="N273" s="96" t="str">
        <f t="shared" si="60"/>
        <v/>
      </c>
      <c r="O273" s="96" t="str">
        <f t="shared" si="61"/>
        <v/>
      </c>
      <c r="P273" s="96" t="str">
        <f t="shared" si="62"/>
        <v/>
      </c>
      <c r="Q273" s="96" t="str">
        <f>IF($D273=【設定】!$G$7,IF($I273="○",$L273,""),"")</f>
        <v/>
      </c>
      <c r="R273" s="96" t="str">
        <f>IF($D273=【設定】!$G$7,IF($I273="判定中",$L273,IF($I273="未完了",$L273,"")),"")</f>
        <v/>
      </c>
      <c r="S273" s="96" t="str">
        <f>IF($D273=【設定】!$G$8,IF($I273="○",$L273,""),"")</f>
        <v/>
      </c>
      <c r="T273" s="96" t="str">
        <f>IF($D273=【設定】!$G$8,IF($I273="判定中",$L273,IF($I273="未完了",$L273,"")),"")</f>
        <v/>
      </c>
      <c r="U273" s="96" t="str">
        <f>IF($D273=【設定】!$G$9,IF($I273="○",$L273,""),"")</f>
        <v/>
      </c>
      <c r="V273" s="96" t="str">
        <f>IF($D273=【設定】!$G$9,IF($I273="判定中",$L273,IF($I273="未完了",$L273,"")),"")</f>
        <v/>
      </c>
      <c r="W273" s="96" t="str">
        <f>IF($D273=【設定】!$G$10,IF($I273="○",$L273,""),"")</f>
        <v/>
      </c>
      <c r="X273" s="96" t="str">
        <f>IF($D273=【設定】!$G$10,IF($I273="判定中",$L273,IF($I273="未完了",$L273,"")),"")</f>
        <v/>
      </c>
      <c r="Y273" s="96" t="str">
        <f>IF($D273=【設定】!$G$11,IF($I273="○",$L273,""),"")</f>
        <v/>
      </c>
      <c r="Z273" s="96" t="str">
        <f>IF($D273=【設定】!$G$11,IF($I273="判定中",$L273,IF($I273="未完了",$L273,"")),"")</f>
        <v/>
      </c>
    </row>
    <row r="274" spans="1:26" x14ac:dyDescent="0.2">
      <c r="A274" s="20">
        <f t="shared" si="57"/>
        <v>268</v>
      </c>
      <c r="B274" s="21" t="str">
        <f t="shared" si="58"/>
        <v/>
      </c>
      <c r="C274" s="63"/>
      <c r="D274" s="64"/>
      <c r="E274" s="65"/>
      <c r="F274" s="66"/>
      <c r="G274" s="67"/>
      <c r="H274" s="68"/>
      <c r="I274" s="69"/>
      <c r="J274" s="67"/>
      <c r="K274" s="62" t="str">
        <f>IF(I274="×",0,IF(H274="","",H274/(VLOOKUP(E274,【設定】!$C$6:$D$26,2,FALSE))))</f>
        <v/>
      </c>
      <c r="L274" s="94" t="str">
        <f>IF(I274="×",0,IF(H274="","",H274/(VLOOKUP(E274,【設定】!$C$6:$D$26,2,FALSE))*VLOOKUP(E274,【設定】!$C$6:$E$26,3,FALSE)))</f>
        <v/>
      </c>
      <c r="M274" s="96" t="str">
        <f t="shared" si="59"/>
        <v/>
      </c>
      <c r="N274" s="96" t="str">
        <f t="shared" si="60"/>
        <v/>
      </c>
      <c r="O274" s="96" t="str">
        <f t="shared" si="61"/>
        <v/>
      </c>
      <c r="P274" s="96" t="str">
        <f t="shared" si="62"/>
        <v/>
      </c>
      <c r="Q274" s="96" t="str">
        <f>IF($D274=【設定】!$G$7,IF($I274="○",$L274,""),"")</f>
        <v/>
      </c>
      <c r="R274" s="96" t="str">
        <f>IF($D274=【設定】!$G$7,IF($I274="判定中",$L274,IF($I274="未完了",$L274,"")),"")</f>
        <v/>
      </c>
      <c r="S274" s="96" t="str">
        <f>IF($D274=【設定】!$G$8,IF($I274="○",$L274,""),"")</f>
        <v/>
      </c>
      <c r="T274" s="96" t="str">
        <f>IF($D274=【設定】!$G$8,IF($I274="判定中",$L274,IF($I274="未完了",$L274,"")),"")</f>
        <v/>
      </c>
      <c r="U274" s="96" t="str">
        <f>IF($D274=【設定】!$G$9,IF($I274="○",$L274,""),"")</f>
        <v/>
      </c>
      <c r="V274" s="96" t="str">
        <f>IF($D274=【設定】!$G$9,IF($I274="判定中",$L274,IF($I274="未完了",$L274,"")),"")</f>
        <v/>
      </c>
      <c r="W274" s="96" t="str">
        <f>IF($D274=【設定】!$G$10,IF($I274="○",$L274,""),"")</f>
        <v/>
      </c>
      <c r="X274" s="96" t="str">
        <f>IF($D274=【設定】!$G$10,IF($I274="判定中",$L274,IF($I274="未完了",$L274,"")),"")</f>
        <v/>
      </c>
      <c r="Y274" s="96" t="str">
        <f>IF($D274=【設定】!$G$11,IF($I274="○",$L274,""),"")</f>
        <v/>
      </c>
      <c r="Z274" s="96" t="str">
        <f>IF($D274=【設定】!$G$11,IF($I274="判定中",$L274,IF($I274="未完了",$L274,"")),"")</f>
        <v/>
      </c>
    </row>
    <row r="275" spans="1:26" x14ac:dyDescent="0.2">
      <c r="A275" s="20">
        <f t="shared" si="57"/>
        <v>269</v>
      </c>
      <c r="B275" s="21" t="str">
        <f t="shared" si="58"/>
        <v/>
      </c>
      <c r="C275" s="63"/>
      <c r="D275" s="64"/>
      <c r="E275" s="65"/>
      <c r="F275" s="66"/>
      <c r="G275" s="67"/>
      <c r="H275" s="68"/>
      <c r="I275" s="69"/>
      <c r="J275" s="67"/>
      <c r="K275" s="62" t="str">
        <f>IF(I275="×",0,IF(H275="","",H275/(VLOOKUP(E275,【設定】!$C$6:$D$26,2,FALSE))))</f>
        <v/>
      </c>
      <c r="L275" s="94" t="str">
        <f>IF(I275="×",0,IF(H275="","",H275/(VLOOKUP(E275,【設定】!$C$6:$D$26,2,FALSE))*VLOOKUP(E275,【設定】!$C$6:$E$26,3,FALSE)))</f>
        <v/>
      </c>
      <c r="M275" s="96" t="str">
        <f t="shared" si="59"/>
        <v/>
      </c>
      <c r="N275" s="96" t="str">
        <f t="shared" si="60"/>
        <v/>
      </c>
      <c r="O275" s="96" t="str">
        <f t="shared" si="61"/>
        <v/>
      </c>
      <c r="P275" s="96" t="str">
        <f t="shared" si="62"/>
        <v/>
      </c>
      <c r="Q275" s="96" t="str">
        <f>IF($D275=【設定】!$G$7,IF($I275="○",$L275,""),"")</f>
        <v/>
      </c>
      <c r="R275" s="96" t="str">
        <f>IF($D275=【設定】!$G$7,IF($I275="判定中",$L275,IF($I275="未完了",$L275,"")),"")</f>
        <v/>
      </c>
      <c r="S275" s="96" t="str">
        <f>IF($D275=【設定】!$G$8,IF($I275="○",$L275,""),"")</f>
        <v/>
      </c>
      <c r="T275" s="96" t="str">
        <f>IF($D275=【設定】!$G$8,IF($I275="判定中",$L275,IF($I275="未完了",$L275,"")),"")</f>
        <v/>
      </c>
      <c r="U275" s="96" t="str">
        <f>IF($D275=【設定】!$G$9,IF($I275="○",$L275,""),"")</f>
        <v/>
      </c>
      <c r="V275" s="96" t="str">
        <f>IF($D275=【設定】!$G$9,IF($I275="判定中",$L275,IF($I275="未完了",$L275,"")),"")</f>
        <v/>
      </c>
      <c r="W275" s="96" t="str">
        <f>IF($D275=【設定】!$G$10,IF($I275="○",$L275,""),"")</f>
        <v/>
      </c>
      <c r="X275" s="96" t="str">
        <f>IF($D275=【設定】!$G$10,IF($I275="判定中",$L275,IF($I275="未完了",$L275,"")),"")</f>
        <v/>
      </c>
      <c r="Y275" s="96" t="str">
        <f>IF($D275=【設定】!$G$11,IF($I275="○",$L275,""),"")</f>
        <v/>
      </c>
      <c r="Z275" s="96" t="str">
        <f>IF($D275=【設定】!$G$11,IF($I275="判定中",$L275,IF($I275="未完了",$L275,"")),"")</f>
        <v/>
      </c>
    </row>
    <row r="276" spans="1:26" x14ac:dyDescent="0.2">
      <c r="A276" s="20">
        <f t="shared" si="57"/>
        <v>270</v>
      </c>
      <c r="B276" s="21" t="str">
        <f t="shared" si="58"/>
        <v/>
      </c>
      <c r="C276" s="63"/>
      <c r="D276" s="64"/>
      <c r="E276" s="65"/>
      <c r="F276" s="66"/>
      <c r="G276" s="67"/>
      <c r="H276" s="68"/>
      <c r="I276" s="69"/>
      <c r="J276" s="67"/>
      <c r="K276" s="62" t="str">
        <f>IF(I276="×",0,IF(H276="","",H276/(VLOOKUP(E276,【設定】!$C$6:$D$26,2,FALSE))))</f>
        <v/>
      </c>
      <c r="L276" s="94" t="str">
        <f>IF(I276="×",0,IF(H276="","",H276/(VLOOKUP(E276,【設定】!$C$6:$D$26,2,FALSE))*VLOOKUP(E276,【設定】!$C$6:$E$26,3,FALSE)))</f>
        <v/>
      </c>
      <c r="M276" s="96" t="str">
        <f t="shared" si="59"/>
        <v/>
      </c>
      <c r="N276" s="96" t="str">
        <f t="shared" si="60"/>
        <v/>
      </c>
      <c r="O276" s="96" t="str">
        <f t="shared" si="61"/>
        <v/>
      </c>
      <c r="P276" s="96" t="str">
        <f t="shared" si="62"/>
        <v/>
      </c>
      <c r="Q276" s="96" t="str">
        <f>IF($D276=【設定】!$G$7,IF($I276="○",$L276,""),"")</f>
        <v/>
      </c>
      <c r="R276" s="96" t="str">
        <f>IF($D276=【設定】!$G$7,IF($I276="判定中",$L276,IF($I276="未完了",$L276,"")),"")</f>
        <v/>
      </c>
      <c r="S276" s="96" t="str">
        <f>IF($D276=【設定】!$G$8,IF($I276="○",$L276,""),"")</f>
        <v/>
      </c>
      <c r="T276" s="96" t="str">
        <f>IF($D276=【設定】!$G$8,IF($I276="判定中",$L276,IF($I276="未完了",$L276,"")),"")</f>
        <v/>
      </c>
      <c r="U276" s="96" t="str">
        <f>IF($D276=【設定】!$G$9,IF($I276="○",$L276,""),"")</f>
        <v/>
      </c>
      <c r="V276" s="96" t="str">
        <f>IF($D276=【設定】!$G$9,IF($I276="判定中",$L276,IF($I276="未完了",$L276,"")),"")</f>
        <v/>
      </c>
      <c r="W276" s="96" t="str">
        <f>IF($D276=【設定】!$G$10,IF($I276="○",$L276,""),"")</f>
        <v/>
      </c>
      <c r="X276" s="96" t="str">
        <f>IF($D276=【設定】!$G$10,IF($I276="判定中",$L276,IF($I276="未完了",$L276,"")),"")</f>
        <v/>
      </c>
      <c r="Y276" s="96" t="str">
        <f>IF($D276=【設定】!$G$11,IF($I276="○",$L276,""),"")</f>
        <v/>
      </c>
      <c r="Z276" s="96" t="str">
        <f>IF($D276=【設定】!$G$11,IF($I276="判定中",$L276,IF($I276="未完了",$L276,"")),"")</f>
        <v/>
      </c>
    </row>
    <row r="277" spans="1:26" x14ac:dyDescent="0.2">
      <c r="A277" s="20">
        <f t="shared" ref="A277" si="63">A276+1</f>
        <v>271</v>
      </c>
      <c r="B277" s="21" t="str">
        <f t="shared" si="58"/>
        <v/>
      </c>
      <c r="C277" s="63"/>
      <c r="D277" s="64"/>
      <c r="E277" s="65"/>
      <c r="F277" s="66"/>
      <c r="G277" s="67"/>
      <c r="H277" s="68"/>
      <c r="I277" s="69"/>
      <c r="J277" s="67"/>
      <c r="K277" s="62" t="str">
        <f>IF(I277="×",0,IF(H277="","",H277/(VLOOKUP(E277,【設定】!$C$6:$D$26,2,FALSE))))</f>
        <v/>
      </c>
      <c r="L277" s="94" t="str">
        <f>IF(I277="×",0,IF(H277="","",H277/(VLOOKUP(E277,【設定】!$C$6:$D$26,2,FALSE))*VLOOKUP(E277,【設定】!$C$6:$E$26,3,FALSE)))</f>
        <v/>
      </c>
      <c r="M277" s="96" t="str">
        <f t="shared" si="59"/>
        <v/>
      </c>
      <c r="N277" s="96" t="str">
        <f t="shared" si="60"/>
        <v/>
      </c>
      <c r="O277" s="96" t="str">
        <f t="shared" si="61"/>
        <v/>
      </c>
      <c r="P277" s="96" t="str">
        <f t="shared" si="62"/>
        <v/>
      </c>
      <c r="Q277" s="96" t="str">
        <f>IF($D277=【設定】!$G$7,IF($I277="○",$L277,""),"")</f>
        <v/>
      </c>
      <c r="R277" s="96" t="str">
        <f>IF($D277=【設定】!$G$7,IF($I277="判定中",$L277,IF($I277="未完了",$L277,"")),"")</f>
        <v/>
      </c>
      <c r="S277" s="96" t="str">
        <f>IF($D277=【設定】!$G$8,IF($I277="○",$L277,""),"")</f>
        <v/>
      </c>
      <c r="T277" s="96" t="str">
        <f>IF($D277=【設定】!$G$8,IF($I277="判定中",$L277,IF($I277="未完了",$L277,"")),"")</f>
        <v/>
      </c>
      <c r="U277" s="96" t="str">
        <f>IF($D277=【設定】!$G$9,IF($I277="○",$L277,""),"")</f>
        <v/>
      </c>
      <c r="V277" s="96" t="str">
        <f>IF($D277=【設定】!$G$9,IF($I277="判定中",$L277,IF($I277="未完了",$L277,"")),"")</f>
        <v/>
      </c>
      <c r="W277" s="96" t="str">
        <f>IF($D277=【設定】!$G$10,IF($I277="○",$L277,""),"")</f>
        <v/>
      </c>
      <c r="X277" s="96" t="str">
        <f>IF($D277=【設定】!$G$10,IF($I277="判定中",$L277,IF($I277="未完了",$L277,"")),"")</f>
        <v/>
      </c>
      <c r="Y277" s="96" t="str">
        <f>IF($D277=【設定】!$G$11,IF($I277="○",$L277,""),"")</f>
        <v/>
      </c>
      <c r="Z277" s="96" t="str">
        <f>IF($D277=【設定】!$G$11,IF($I277="判定中",$L277,IF($I277="未完了",$L277,"")),"")</f>
        <v/>
      </c>
    </row>
    <row r="278" spans="1:26" x14ac:dyDescent="0.2">
      <c r="A278" s="20">
        <f t="shared" ref="A278:A291" si="64">A277+1</f>
        <v>272</v>
      </c>
      <c r="B278" s="21" t="str">
        <f t="shared" si="58"/>
        <v/>
      </c>
      <c r="C278" s="63"/>
      <c r="D278" s="64"/>
      <c r="E278" s="65"/>
      <c r="F278" s="66"/>
      <c r="G278" s="67"/>
      <c r="H278" s="68"/>
      <c r="I278" s="69"/>
      <c r="J278" s="67"/>
      <c r="K278" s="62" t="str">
        <f>IF(I278="×",0,IF(H278="","",H278/(VLOOKUP(E278,【設定】!$C$6:$D$26,2,FALSE))))</f>
        <v/>
      </c>
      <c r="L278" s="94" t="str">
        <f>IF(I278="×",0,IF(H278="","",H278/(VLOOKUP(E278,【設定】!$C$6:$D$26,2,FALSE))*VLOOKUP(E278,【設定】!$C$6:$E$26,3,FALSE)))</f>
        <v/>
      </c>
      <c r="M278" s="96" t="str">
        <f t="shared" si="59"/>
        <v/>
      </c>
      <c r="N278" s="96" t="str">
        <f t="shared" si="60"/>
        <v/>
      </c>
      <c r="O278" s="96" t="str">
        <f t="shared" si="61"/>
        <v/>
      </c>
      <c r="P278" s="96" t="str">
        <f t="shared" si="62"/>
        <v/>
      </c>
      <c r="Q278" s="96" t="str">
        <f>IF($D278=【設定】!$G$7,IF($I278="○",$L278,""),"")</f>
        <v/>
      </c>
      <c r="R278" s="96" t="str">
        <f>IF($D278=【設定】!$G$7,IF($I278="判定中",$L278,IF($I278="未完了",$L278,"")),"")</f>
        <v/>
      </c>
      <c r="S278" s="96" t="str">
        <f>IF($D278=【設定】!$G$8,IF($I278="○",$L278,""),"")</f>
        <v/>
      </c>
      <c r="T278" s="96" t="str">
        <f>IF($D278=【設定】!$G$8,IF($I278="判定中",$L278,IF($I278="未完了",$L278,"")),"")</f>
        <v/>
      </c>
      <c r="U278" s="96" t="str">
        <f>IF($D278=【設定】!$G$9,IF($I278="○",$L278,""),"")</f>
        <v/>
      </c>
      <c r="V278" s="96" t="str">
        <f>IF($D278=【設定】!$G$9,IF($I278="判定中",$L278,IF($I278="未完了",$L278,"")),"")</f>
        <v/>
      </c>
      <c r="W278" s="96" t="str">
        <f>IF($D278=【設定】!$G$10,IF($I278="○",$L278,""),"")</f>
        <v/>
      </c>
      <c r="X278" s="96" t="str">
        <f>IF($D278=【設定】!$G$10,IF($I278="判定中",$L278,IF($I278="未完了",$L278,"")),"")</f>
        <v/>
      </c>
      <c r="Y278" s="96" t="str">
        <f>IF($D278=【設定】!$G$11,IF($I278="○",$L278,""),"")</f>
        <v/>
      </c>
      <c r="Z278" s="96" t="str">
        <f>IF($D278=【設定】!$G$11,IF($I278="判定中",$L278,IF($I278="未完了",$L278,"")),"")</f>
        <v/>
      </c>
    </row>
    <row r="279" spans="1:26" x14ac:dyDescent="0.2">
      <c r="A279" s="20">
        <f t="shared" si="64"/>
        <v>273</v>
      </c>
      <c r="B279" s="21" t="str">
        <f t="shared" si="58"/>
        <v/>
      </c>
      <c r="C279" s="63"/>
      <c r="D279" s="64"/>
      <c r="E279" s="65"/>
      <c r="F279" s="66"/>
      <c r="G279" s="67"/>
      <c r="H279" s="68"/>
      <c r="I279" s="69"/>
      <c r="J279" s="67"/>
      <c r="K279" s="62" t="str">
        <f>IF(I279="×",0,IF(H279="","",H279/(VLOOKUP(E279,【設定】!$C$6:$D$26,2,FALSE))))</f>
        <v/>
      </c>
      <c r="L279" s="94" t="str">
        <f>IF(I279="×",0,IF(H279="","",H279/(VLOOKUP(E279,【設定】!$C$6:$D$26,2,FALSE))*VLOOKUP(E279,【設定】!$C$6:$E$26,3,FALSE)))</f>
        <v/>
      </c>
      <c r="M279" s="96" t="str">
        <f t="shared" si="59"/>
        <v/>
      </c>
      <c r="N279" s="96" t="str">
        <f t="shared" si="60"/>
        <v/>
      </c>
      <c r="O279" s="96" t="str">
        <f t="shared" si="61"/>
        <v/>
      </c>
      <c r="P279" s="96" t="str">
        <f t="shared" si="62"/>
        <v/>
      </c>
      <c r="Q279" s="96" t="str">
        <f>IF($D279=【設定】!$G$7,IF($I279="○",$L279,""),"")</f>
        <v/>
      </c>
      <c r="R279" s="96" t="str">
        <f>IF($D279=【設定】!$G$7,IF($I279="判定中",$L279,IF($I279="未完了",$L279,"")),"")</f>
        <v/>
      </c>
      <c r="S279" s="96" t="str">
        <f>IF($D279=【設定】!$G$8,IF($I279="○",$L279,""),"")</f>
        <v/>
      </c>
      <c r="T279" s="96" t="str">
        <f>IF($D279=【設定】!$G$8,IF($I279="判定中",$L279,IF($I279="未完了",$L279,"")),"")</f>
        <v/>
      </c>
      <c r="U279" s="96" t="str">
        <f>IF($D279=【設定】!$G$9,IF($I279="○",$L279,""),"")</f>
        <v/>
      </c>
      <c r="V279" s="96" t="str">
        <f>IF($D279=【設定】!$G$9,IF($I279="判定中",$L279,IF($I279="未完了",$L279,"")),"")</f>
        <v/>
      </c>
      <c r="W279" s="96" t="str">
        <f>IF($D279=【設定】!$G$10,IF($I279="○",$L279,""),"")</f>
        <v/>
      </c>
      <c r="X279" s="96" t="str">
        <f>IF($D279=【設定】!$G$10,IF($I279="判定中",$L279,IF($I279="未完了",$L279,"")),"")</f>
        <v/>
      </c>
      <c r="Y279" s="96" t="str">
        <f>IF($D279=【設定】!$G$11,IF($I279="○",$L279,""),"")</f>
        <v/>
      </c>
      <c r="Z279" s="96" t="str">
        <f>IF($D279=【設定】!$G$11,IF($I279="判定中",$L279,IF($I279="未完了",$L279,"")),"")</f>
        <v/>
      </c>
    </row>
    <row r="280" spans="1:26" x14ac:dyDescent="0.2">
      <c r="A280" s="20">
        <f t="shared" si="64"/>
        <v>274</v>
      </c>
      <c r="B280" s="21" t="str">
        <f t="shared" si="58"/>
        <v/>
      </c>
      <c r="C280" s="63"/>
      <c r="D280" s="64"/>
      <c r="E280" s="65"/>
      <c r="F280" s="66"/>
      <c r="G280" s="67"/>
      <c r="H280" s="68"/>
      <c r="I280" s="69"/>
      <c r="J280" s="67"/>
      <c r="K280" s="62" t="str">
        <f>IF(I280="×",0,IF(H280="","",H280/(VLOOKUP(E280,【設定】!$C$6:$D$26,2,FALSE))))</f>
        <v/>
      </c>
      <c r="L280" s="94" t="str">
        <f>IF(I280="×",0,IF(H280="","",H280/(VLOOKUP(E280,【設定】!$C$6:$D$26,2,FALSE))*VLOOKUP(E280,【設定】!$C$6:$E$26,3,FALSE)))</f>
        <v/>
      </c>
      <c r="M280" s="96" t="str">
        <f t="shared" si="59"/>
        <v/>
      </c>
      <c r="N280" s="96" t="str">
        <f t="shared" si="60"/>
        <v/>
      </c>
      <c r="O280" s="96" t="str">
        <f t="shared" si="61"/>
        <v/>
      </c>
      <c r="P280" s="96" t="str">
        <f t="shared" si="62"/>
        <v/>
      </c>
      <c r="Q280" s="96" t="str">
        <f>IF($D280=【設定】!$G$7,IF($I280="○",$L280,""),"")</f>
        <v/>
      </c>
      <c r="R280" s="96" t="str">
        <f>IF($D280=【設定】!$G$7,IF($I280="判定中",$L280,IF($I280="未完了",$L280,"")),"")</f>
        <v/>
      </c>
      <c r="S280" s="96" t="str">
        <f>IF($D280=【設定】!$G$8,IF($I280="○",$L280,""),"")</f>
        <v/>
      </c>
      <c r="T280" s="96" t="str">
        <f>IF($D280=【設定】!$G$8,IF($I280="判定中",$L280,IF($I280="未完了",$L280,"")),"")</f>
        <v/>
      </c>
      <c r="U280" s="96" t="str">
        <f>IF($D280=【設定】!$G$9,IF($I280="○",$L280,""),"")</f>
        <v/>
      </c>
      <c r="V280" s="96" t="str">
        <f>IF($D280=【設定】!$G$9,IF($I280="判定中",$L280,IF($I280="未完了",$L280,"")),"")</f>
        <v/>
      </c>
      <c r="W280" s="96" t="str">
        <f>IF($D280=【設定】!$G$10,IF($I280="○",$L280,""),"")</f>
        <v/>
      </c>
      <c r="X280" s="96" t="str">
        <f>IF($D280=【設定】!$G$10,IF($I280="判定中",$L280,IF($I280="未完了",$L280,"")),"")</f>
        <v/>
      </c>
      <c r="Y280" s="96" t="str">
        <f>IF($D280=【設定】!$G$11,IF($I280="○",$L280,""),"")</f>
        <v/>
      </c>
      <c r="Z280" s="96" t="str">
        <f>IF($D280=【設定】!$G$11,IF($I280="判定中",$L280,IF($I280="未完了",$L280,"")),"")</f>
        <v/>
      </c>
    </row>
    <row r="281" spans="1:26" x14ac:dyDescent="0.2">
      <c r="A281" s="20">
        <f t="shared" si="64"/>
        <v>275</v>
      </c>
      <c r="B281" s="21" t="str">
        <f t="shared" si="58"/>
        <v/>
      </c>
      <c r="C281" s="63"/>
      <c r="D281" s="64"/>
      <c r="E281" s="65"/>
      <c r="F281" s="66"/>
      <c r="G281" s="67"/>
      <c r="H281" s="68"/>
      <c r="I281" s="69"/>
      <c r="J281" s="67"/>
      <c r="K281" s="62" t="str">
        <f>IF(I281="×",0,IF(H281="","",H281/(VLOOKUP(E281,【設定】!$C$6:$D$26,2,FALSE))))</f>
        <v/>
      </c>
      <c r="L281" s="94" t="str">
        <f>IF(I281="×",0,IF(H281="","",H281/(VLOOKUP(E281,【設定】!$C$6:$D$26,2,FALSE))*VLOOKUP(E281,【設定】!$C$6:$E$26,3,FALSE)))</f>
        <v/>
      </c>
      <c r="M281" s="96" t="str">
        <f t="shared" si="59"/>
        <v/>
      </c>
      <c r="N281" s="96" t="str">
        <f t="shared" si="60"/>
        <v/>
      </c>
      <c r="O281" s="96" t="str">
        <f t="shared" si="61"/>
        <v/>
      </c>
      <c r="P281" s="96" t="str">
        <f t="shared" si="62"/>
        <v/>
      </c>
      <c r="Q281" s="96" t="str">
        <f>IF($D281=【設定】!$G$7,IF($I281="○",$L281,""),"")</f>
        <v/>
      </c>
      <c r="R281" s="96" t="str">
        <f>IF($D281=【設定】!$G$7,IF($I281="判定中",$L281,IF($I281="未完了",$L281,"")),"")</f>
        <v/>
      </c>
      <c r="S281" s="96" t="str">
        <f>IF($D281=【設定】!$G$8,IF($I281="○",$L281,""),"")</f>
        <v/>
      </c>
      <c r="T281" s="96" t="str">
        <f>IF($D281=【設定】!$G$8,IF($I281="判定中",$L281,IF($I281="未完了",$L281,"")),"")</f>
        <v/>
      </c>
      <c r="U281" s="96" t="str">
        <f>IF($D281=【設定】!$G$9,IF($I281="○",$L281,""),"")</f>
        <v/>
      </c>
      <c r="V281" s="96" t="str">
        <f>IF($D281=【設定】!$G$9,IF($I281="判定中",$L281,IF($I281="未完了",$L281,"")),"")</f>
        <v/>
      </c>
      <c r="W281" s="96" t="str">
        <f>IF($D281=【設定】!$G$10,IF($I281="○",$L281,""),"")</f>
        <v/>
      </c>
      <c r="X281" s="96" t="str">
        <f>IF($D281=【設定】!$G$10,IF($I281="判定中",$L281,IF($I281="未完了",$L281,"")),"")</f>
        <v/>
      </c>
      <c r="Y281" s="96" t="str">
        <f>IF($D281=【設定】!$G$11,IF($I281="○",$L281,""),"")</f>
        <v/>
      </c>
      <c r="Z281" s="96" t="str">
        <f>IF($D281=【設定】!$G$11,IF($I281="判定中",$L281,IF($I281="未完了",$L281,"")),"")</f>
        <v/>
      </c>
    </row>
    <row r="282" spans="1:26" x14ac:dyDescent="0.2">
      <c r="A282" s="20">
        <f t="shared" si="64"/>
        <v>276</v>
      </c>
      <c r="B282" s="21" t="str">
        <f t="shared" si="58"/>
        <v/>
      </c>
      <c r="C282" s="63"/>
      <c r="D282" s="64"/>
      <c r="E282" s="65"/>
      <c r="F282" s="66"/>
      <c r="G282" s="67"/>
      <c r="H282" s="68"/>
      <c r="I282" s="69"/>
      <c r="J282" s="67"/>
      <c r="K282" s="62" t="str">
        <f>IF(I282="×",0,IF(H282="","",H282/(VLOOKUP(E282,【設定】!$C$6:$D$26,2,FALSE))))</f>
        <v/>
      </c>
      <c r="L282" s="94" t="str">
        <f>IF(I282="×",0,IF(H282="","",H282/(VLOOKUP(E282,【設定】!$C$6:$D$26,2,FALSE))*VLOOKUP(E282,【設定】!$C$6:$E$26,3,FALSE)))</f>
        <v/>
      </c>
      <c r="M282" s="96" t="str">
        <f t="shared" si="59"/>
        <v/>
      </c>
      <c r="N282" s="96" t="str">
        <f t="shared" si="60"/>
        <v/>
      </c>
      <c r="O282" s="96" t="str">
        <f t="shared" si="61"/>
        <v/>
      </c>
      <c r="P282" s="96" t="str">
        <f t="shared" si="62"/>
        <v/>
      </c>
      <c r="Q282" s="96" t="str">
        <f>IF($D282=【設定】!$G$7,IF($I282="○",$L282,""),"")</f>
        <v/>
      </c>
      <c r="R282" s="96" t="str">
        <f>IF($D282=【設定】!$G$7,IF($I282="判定中",$L282,IF($I282="未完了",$L282,"")),"")</f>
        <v/>
      </c>
      <c r="S282" s="96" t="str">
        <f>IF($D282=【設定】!$G$8,IF($I282="○",$L282,""),"")</f>
        <v/>
      </c>
      <c r="T282" s="96" t="str">
        <f>IF($D282=【設定】!$G$8,IF($I282="判定中",$L282,IF($I282="未完了",$L282,"")),"")</f>
        <v/>
      </c>
      <c r="U282" s="96" t="str">
        <f>IF($D282=【設定】!$G$9,IF($I282="○",$L282,""),"")</f>
        <v/>
      </c>
      <c r="V282" s="96" t="str">
        <f>IF($D282=【設定】!$G$9,IF($I282="判定中",$L282,IF($I282="未完了",$L282,"")),"")</f>
        <v/>
      </c>
      <c r="W282" s="96" t="str">
        <f>IF($D282=【設定】!$G$10,IF($I282="○",$L282,""),"")</f>
        <v/>
      </c>
      <c r="X282" s="96" t="str">
        <f>IF($D282=【設定】!$G$10,IF($I282="判定中",$L282,IF($I282="未完了",$L282,"")),"")</f>
        <v/>
      </c>
      <c r="Y282" s="96" t="str">
        <f>IF($D282=【設定】!$G$11,IF($I282="○",$L282,""),"")</f>
        <v/>
      </c>
      <c r="Z282" s="96" t="str">
        <f>IF($D282=【設定】!$G$11,IF($I282="判定中",$L282,IF($I282="未完了",$L282,"")),"")</f>
        <v/>
      </c>
    </row>
    <row r="283" spans="1:26" x14ac:dyDescent="0.2">
      <c r="A283" s="20">
        <f t="shared" si="64"/>
        <v>277</v>
      </c>
      <c r="B283" s="21" t="str">
        <f t="shared" si="58"/>
        <v/>
      </c>
      <c r="C283" s="63"/>
      <c r="D283" s="64"/>
      <c r="E283" s="65"/>
      <c r="F283" s="66"/>
      <c r="G283" s="67"/>
      <c r="H283" s="68"/>
      <c r="I283" s="69"/>
      <c r="J283" s="67"/>
      <c r="K283" s="62" t="str">
        <f>IF(I283="×",0,IF(H283="","",H283/(VLOOKUP(E283,【設定】!$C$6:$D$26,2,FALSE))))</f>
        <v/>
      </c>
      <c r="L283" s="94" t="str">
        <f>IF(I283="×",0,IF(H283="","",H283/(VLOOKUP(E283,【設定】!$C$6:$D$26,2,FALSE))*VLOOKUP(E283,【設定】!$C$6:$E$26,3,FALSE)))</f>
        <v/>
      </c>
      <c r="M283" s="96" t="str">
        <f t="shared" si="59"/>
        <v/>
      </c>
      <c r="N283" s="96" t="str">
        <f t="shared" si="60"/>
        <v/>
      </c>
      <c r="O283" s="96" t="str">
        <f t="shared" si="61"/>
        <v/>
      </c>
      <c r="P283" s="96" t="str">
        <f t="shared" si="62"/>
        <v/>
      </c>
      <c r="Q283" s="96" t="str">
        <f>IF($D283=【設定】!$G$7,IF($I283="○",$L283,""),"")</f>
        <v/>
      </c>
      <c r="R283" s="96" t="str">
        <f>IF($D283=【設定】!$G$7,IF($I283="判定中",$L283,IF($I283="未完了",$L283,"")),"")</f>
        <v/>
      </c>
      <c r="S283" s="96" t="str">
        <f>IF($D283=【設定】!$G$8,IF($I283="○",$L283,""),"")</f>
        <v/>
      </c>
      <c r="T283" s="96" t="str">
        <f>IF($D283=【設定】!$G$8,IF($I283="判定中",$L283,IF($I283="未完了",$L283,"")),"")</f>
        <v/>
      </c>
      <c r="U283" s="96" t="str">
        <f>IF($D283=【設定】!$G$9,IF($I283="○",$L283,""),"")</f>
        <v/>
      </c>
      <c r="V283" s="96" t="str">
        <f>IF($D283=【設定】!$G$9,IF($I283="判定中",$L283,IF($I283="未完了",$L283,"")),"")</f>
        <v/>
      </c>
      <c r="W283" s="96" t="str">
        <f>IF($D283=【設定】!$G$10,IF($I283="○",$L283,""),"")</f>
        <v/>
      </c>
      <c r="X283" s="96" t="str">
        <f>IF($D283=【設定】!$G$10,IF($I283="判定中",$L283,IF($I283="未完了",$L283,"")),"")</f>
        <v/>
      </c>
      <c r="Y283" s="96" t="str">
        <f>IF($D283=【設定】!$G$11,IF($I283="○",$L283,""),"")</f>
        <v/>
      </c>
      <c r="Z283" s="96" t="str">
        <f>IF($D283=【設定】!$G$11,IF($I283="判定中",$L283,IF($I283="未完了",$L283,"")),"")</f>
        <v/>
      </c>
    </row>
    <row r="284" spans="1:26" x14ac:dyDescent="0.2">
      <c r="A284" s="20">
        <f t="shared" si="64"/>
        <v>278</v>
      </c>
      <c r="B284" s="21" t="str">
        <f t="shared" ref="B284" si="65">IF(C284="","",TEXT(C284,"YYYY年MM月"))</f>
        <v/>
      </c>
      <c r="C284" s="63"/>
      <c r="D284" s="64"/>
      <c r="E284" s="65"/>
      <c r="F284" s="66"/>
      <c r="G284" s="67"/>
      <c r="H284" s="68"/>
      <c r="I284" s="69"/>
      <c r="J284" s="67"/>
      <c r="K284" s="62" t="str">
        <f>IF(I284="×",0,IF(H284="","",H284/(VLOOKUP(E284,【設定】!$C$6:$D$26,2,FALSE))))</f>
        <v/>
      </c>
      <c r="L284" s="94" t="str">
        <f>IF(I284="×",0,IF(H284="","",H284/(VLOOKUP(E284,【設定】!$C$6:$D$26,2,FALSE))*VLOOKUP(E284,【設定】!$C$6:$E$26,3,FALSE)))</f>
        <v/>
      </c>
      <c r="M284" s="96" t="str">
        <f t="shared" si="59"/>
        <v/>
      </c>
      <c r="N284" s="96" t="str">
        <f t="shared" si="60"/>
        <v/>
      </c>
      <c r="O284" s="96" t="str">
        <f t="shared" si="61"/>
        <v/>
      </c>
      <c r="P284" s="96" t="str">
        <f t="shared" si="62"/>
        <v/>
      </c>
      <c r="Q284" s="96" t="str">
        <f>IF($D284=【設定】!$G$7,IF($I284="○",$L284,""),"")</f>
        <v/>
      </c>
      <c r="R284" s="96" t="str">
        <f>IF($D284=【設定】!$G$7,IF($I284="判定中",$L284,IF($I284="未完了",$L284,"")),"")</f>
        <v/>
      </c>
      <c r="S284" s="96" t="str">
        <f>IF($D284=【設定】!$G$8,IF($I284="○",$L284,""),"")</f>
        <v/>
      </c>
      <c r="T284" s="96" t="str">
        <f>IF($D284=【設定】!$G$8,IF($I284="判定中",$L284,IF($I284="未完了",$L284,"")),"")</f>
        <v/>
      </c>
      <c r="U284" s="96" t="str">
        <f>IF($D284=【設定】!$G$9,IF($I284="○",$L284,""),"")</f>
        <v/>
      </c>
      <c r="V284" s="96" t="str">
        <f>IF($D284=【設定】!$G$9,IF($I284="判定中",$L284,IF($I284="未完了",$L284,"")),"")</f>
        <v/>
      </c>
      <c r="W284" s="96" t="str">
        <f>IF($D284=【設定】!$G$10,IF($I284="○",$L284,""),"")</f>
        <v/>
      </c>
      <c r="X284" s="96" t="str">
        <f>IF($D284=【設定】!$G$10,IF($I284="判定中",$L284,IF($I284="未完了",$L284,"")),"")</f>
        <v/>
      </c>
      <c r="Y284" s="96" t="str">
        <f>IF($D284=【設定】!$G$11,IF($I284="○",$L284,""),"")</f>
        <v/>
      </c>
      <c r="Z284" s="96" t="str">
        <f>IF($D284=【設定】!$G$11,IF($I284="判定中",$L284,IF($I284="未完了",$L284,"")),"")</f>
        <v/>
      </c>
    </row>
    <row r="285" spans="1:26" x14ac:dyDescent="0.2">
      <c r="A285" s="20">
        <f t="shared" si="64"/>
        <v>279</v>
      </c>
      <c r="B285" s="21" t="str">
        <f t="shared" ref="B285:B298" si="66">IF(C285="","",TEXT(C285,"YYYY年MM月"))</f>
        <v/>
      </c>
      <c r="C285" s="63"/>
      <c r="D285" s="64"/>
      <c r="E285" s="65"/>
      <c r="F285" s="66"/>
      <c r="G285" s="67"/>
      <c r="H285" s="68"/>
      <c r="I285" s="69"/>
      <c r="J285" s="67"/>
      <c r="K285" s="62" t="str">
        <f>IF(I285="×",0,IF(H285="","",H285/(VLOOKUP(E285,【設定】!$C$6:$D$26,2,FALSE))))</f>
        <v/>
      </c>
      <c r="L285" s="94" t="str">
        <f>IF(I285="×",0,IF(H285="","",H285/(VLOOKUP(E285,【設定】!$C$6:$D$26,2,FALSE))*VLOOKUP(E285,【設定】!$C$6:$E$26,3,FALSE)))</f>
        <v/>
      </c>
      <c r="M285" s="96" t="str">
        <f t="shared" si="59"/>
        <v/>
      </c>
      <c r="N285" s="96" t="str">
        <f t="shared" si="60"/>
        <v/>
      </c>
      <c r="O285" s="96" t="str">
        <f t="shared" si="61"/>
        <v/>
      </c>
      <c r="P285" s="96" t="str">
        <f t="shared" si="62"/>
        <v/>
      </c>
      <c r="Q285" s="96" t="str">
        <f>IF($D285=【設定】!$G$7,IF($I285="○",$L285,""),"")</f>
        <v/>
      </c>
      <c r="R285" s="96" t="str">
        <f>IF($D285=【設定】!$G$7,IF($I285="判定中",$L285,IF($I285="未完了",$L285,"")),"")</f>
        <v/>
      </c>
      <c r="S285" s="96" t="str">
        <f>IF($D285=【設定】!$G$8,IF($I285="○",$L285,""),"")</f>
        <v/>
      </c>
      <c r="T285" s="96" t="str">
        <f>IF($D285=【設定】!$G$8,IF($I285="判定中",$L285,IF($I285="未完了",$L285,"")),"")</f>
        <v/>
      </c>
      <c r="U285" s="96" t="str">
        <f>IF($D285=【設定】!$G$9,IF($I285="○",$L285,""),"")</f>
        <v/>
      </c>
      <c r="V285" s="96" t="str">
        <f>IF($D285=【設定】!$G$9,IF($I285="判定中",$L285,IF($I285="未完了",$L285,"")),"")</f>
        <v/>
      </c>
      <c r="W285" s="96" t="str">
        <f>IF($D285=【設定】!$G$10,IF($I285="○",$L285,""),"")</f>
        <v/>
      </c>
      <c r="X285" s="96" t="str">
        <f>IF($D285=【設定】!$G$10,IF($I285="判定中",$L285,IF($I285="未完了",$L285,"")),"")</f>
        <v/>
      </c>
      <c r="Y285" s="96" t="str">
        <f>IF($D285=【設定】!$G$11,IF($I285="○",$L285,""),"")</f>
        <v/>
      </c>
      <c r="Z285" s="96" t="str">
        <f>IF($D285=【設定】!$G$11,IF($I285="判定中",$L285,IF($I285="未完了",$L285,"")),"")</f>
        <v/>
      </c>
    </row>
    <row r="286" spans="1:26" x14ac:dyDescent="0.2">
      <c r="A286" s="20">
        <f t="shared" si="64"/>
        <v>280</v>
      </c>
      <c r="B286" s="21" t="str">
        <f t="shared" si="66"/>
        <v/>
      </c>
      <c r="C286" s="63"/>
      <c r="D286" s="64"/>
      <c r="E286" s="65"/>
      <c r="F286" s="66"/>
      <c r="G286" s="67"/>
      <c r="H286" s="68"/>
      <c r="I286" s="69"/>
      <c r="J286" s="67"/>
      <c r="K286" s="62" t="str">
        <f>IF(I286="×",0,IF(H286="","",H286/(VLOOKUP(E286,【設定】!$C$6:$D$26,2,FALSE))))</f>
        <v/>
      </c>
      <c r="L286" s="94" t="str">
        <f>IF(I286="×",0,IF(H286="","",H286/(VLOOKUP(E286,【設定】!$C$6:$D$26,2,FALSE))*VLOOKUP(E286,【設定】!$C$6:$E$26,3,FALSE)))</f>
        <v/>
      </c>
      <c r="M286" s="96" t="str">
        <f t="shared" si="59"/>
        <v/>
      </c>
      <c r="N286" s="96" t="str">
        <f t="shared" si="60"/>
        <v/>
      </c>
      <c r="O286" s="96" t="str">
        <f t="shared" si="61"/>
        <v/>
      </c>
      <c r="P286" s="96" t="str">
        <f t="shared" si="62"/>
        <v/>
      </c>
      <c r="Q286" s="96" t="str">
        <f>IF($D286=【設定】!$G$7,IF($I286="○",$L286,""),"")</f>
        <v/>
      </c>
      <c r="R286" s="96" t="str">
        <f>IF($D286=【設定】!$G$7,IF($I286="判定中",$L286,IF($I286="未完了",$L286,"")),"")</f>
        <v/>
      </c>
      <c r="S286" s="96" t="str">
        <f>IF($D286=【設定】!$G$8,IF($I286="○",$L286,""),"")</f>
        <v/>
      </c>
      <c r="T286" s="96" t="str">
        <f>IF($D286=【設定】!$G$8,IF($I286="判定中",$L286,IF($I286="未完了",$L286,"")),"")</f>
        <v/>
      </c>
      <c r="U286" s="96" t="str">
        <f>IF($D286=【設定】!$G$9,IF($I286="○",$L286,""),"")</f>
        <v/>
      </c>
      <c r="V286" s="96" t="str">
        <f>IF($D286=【設定】!$G$9,IF($I286="判定中",$L286,IF($I286="未完了",$L286,"")),"")</f>
        <v/>
      </c>
      <c r="W286" s="96" t="str">
        <f>IF($D286=【設定】!$G$10,IF($I286="○",$L286,""),"")</f>
        <v/>
      </c>
      <c r="X286" s="96" t="str">
        <f>IF($D286=【設定】!$G$10,IF($I286="判定中",$L286,IF($I286="未完了",$L286,"")),"")</f>
        <v/>
      </c>
      <c r="Y286" s="96" t="str">
        <f>IF($D286=【設定】!$G$11,IF($I286="○",$L286,""),"")</f>
        <v/>
      </c>
      <c r="Z286" s="96" t="str">
        <f>IF($D286=【設定】!$G$11,IF($I286="判定中",$L286,IF($I286="未完了",$L286,"")),"")</f>
        <v/>
      </c>
    </row>
    <row r="287" spans="1:26" x14ac:dyDescent="0.2">
      <c r="A287" s="20">
        <f t="shared" si="64"/>
        <v>281</v>
      </c>
      <c r="B287" s="21" t="str">
        <f t="shared" si="66"/>
        <v/>
      </c>
      <c r="C287" s="63"/>
      <c r="D287" s="64"/>
      <c r="E287" s="65"/>
      <c r="F287" s="66"/>
      <c r="G287" s="67"/>
      <c r="H287" s="68"/>
      <c r="I287" s="69"/>
      <c r="J287" s="67"/>
      <c r="K287" s="62" t="str">
        <f>IF(I287="×",0,IF(H287="","",H287/(VLOOKUP(E287,【設定】!$C$6:$D$26,2,FALSE))))</f>
        <v/>
      </c>
      <c r="L287" s="94" t="str">
        <f>IF(I287="×",0,IF(H287="","",H287/(VLOOKUP(E287,【設定】!$C$6:$D$26,2,FALSE))*VLOOKUP(E287,【設定】!$C$6:$E$26,3,FALSE)))</f>
        <v/>
      </c>
      <c r="M287" s="96" t="str">
        <f t="shared" si="59"/>
        <v/>
      </c>
      <c r="N287" s="96" t="str">
        <f t="shared" si="60"/>
        <v/>
      </c>
      <c r="O287" s="96" t="str">
        <f t="shared" si="61"/>
        <v/>
      </c>
      <c r="P287" s="96" t="str">
        <f t="shared" si="62"/>
        <v/>
      </c>
      <c r="Q287" s="96" t="str">
        <f>IF($D287=【設定】!$G$7,IF($I287="○",$L287,""),"")</f>
        <v/>
      </c>
      <c r="R287" s="96" t="str">
        <f>IF($D287=【設定】!$G$7,IF($I287="判定中",$L287,IF($I287="未完了",$L287,"")),"")</f>
        <v/>
      </c>
      <c r="S287" s="96" t="str">
        <f>IF($D287=【設定】!$G$8,IF($I287="○",$L287,""),"")</f>
        <v/>
      </c>
      <c r="T287" s="96" t="str">
        <f>IF($D287=【設定】!$G$8,IF($I287="判定中",$L287,IF($I287="未完了",$L287,"")),"")</f>
        <v/>
      </c>
      <c r="U287" s="96" t="str">
        <f>IF($D287=【設定】!$G$9,IF($I287="○",$L287,""),"")</f>
        <v/>
      </c>
      <c r="V287" s="96" t="str">
        <f>IF($D287=【設定】!$G$9,IF($I287="判定中",$L287,IF($I287="未完了",$L287,"")),"")</f>
        <v/>
      </c>
      <c r="W287" s="96" t="str">
        <f>IF($D287=【設定】!$G$10,IF($I287="○",$L287,""),"")</f>
        <v/>
      </c>
      <c r="X287" s="96" t="str">
        <f>IF($D287=【設定】!$G$10,IF($I287="判定中",$L287,IF($I287="未完了",$L287,"")),"")</f>
        <v/>
      </c>
      <c r="Y287" s="96" t="str">
        <f>IF($D287=【設定】!$G$11,IF($I287="○",$L287,""),"")</f>
        <v/>
      </c>
      <c r="Z287" s="96" t="str">
        <f>IF($D287=【設定】!$G$11,IF($I287="判定中",$L287,IF($I287="未完了",$L287,"")),"")</f>
        <v/>
      </c>
    </row>
    <row r="288" spans="1:26" x14ac:dyDescent="0.2">
      <c r="A288" s="20">
        <f t="shared" si="64"/>
        <v>282</v>
      </c>
      <c r="B288" s="21" t="str">
        <f t="shared" si="66"/>
        <v/>
      </c>
      <c r="C288" s="63"/>
      <c r="D288" s="64"/>
      <c r="E288" s="65"/>
      <c r="F288" s="66"/>
      <c r="G288" s="67"/>
      <c r="H288" s="68"/>
      <c r="I288" s="69"/>
      <c r="J288" s="67"/>
      <c r="K288" s="62" t="str">
        <f>IF(I288="×",0,IF(H288="","",H288/(VLOOKUP(E288,【設定】!$C$6:$D$26,2,FALSE))))</f>
        <v/>
      </c>
      <c r="L288" s="94" t="str">
        <f>IF(I288="×",0,IF(H288="","",H288/(VLOOKUP(E288,【設定】!$C$6:$D$26,2,FALSE))*VLOOKUP(E288,【設定】!$C$6:$E$26,3,FALSE)))</f>
        <v/>
      </c>
      <c r="M288" s="96" t="str">
        <f t="shared" si="59"/>
        <v/>
      </c>
      <c r="N288" s="96" t="str">
        <f t="shared" si="60"/>
        <v/>
      </c>
      <c r="O288" s="96" t="str">
        <f t="shared" si="61"/>
        <v/>
      </c>
      <c r="P288" s="96" t="str">
        <f t="shared" si="62"/>
        <v/>
      </c>
      <c r="Q288" s="96" t="str">
        <f>IF($D288=【設定】!$G$7,IF($I288="○",$L288,""),"")</f>
        <v/>
      </c>
      <c r="R288" s="96" t="str">
        <f>IF($D288=【設定】!$G$7,IF($I288="判定中",$L288,IF($I288="未完了",$L288,"")),"")</f>
        <v/>
      </c>
      <c r="S288" s="96" t="str">
        <f>IF($D288=【設定】!$G$8,IF($I288="○",$L288,""),"")</f>
        <v/>
      </c>
      <c r="T288" s="96" t="str">
        <f>IF($D288=【設定】!$G$8,IF($I288="判定中",$L288,IF($I288="未完了",$L288,"")),"")</f>
        <v/>
      </c>
      <c r="U288" s="96" t="str">
        <f>IF($D288=【設定】!$G$9,IF($I288="○",$L288,""),"")</f>
        <v/>
      </c>
      <c r="V288" s="96" t="str">
        <f>IF($D288=【設定】!$G$9,IF($I288="判定中",$L288,IF($I288="未完了",$L288,"")),"")</f>
        <v/>
      </c>
      <c r="W288" s="96" t="str">
        <f>IF($D288=【設定】!$G$10,IF($I288="○",$L288,""),"")</f>
        <v/>
      </c>
      <c r="X288" s="96" t="str">
        <f>IF($D288=【設定】!$G$10,IF($I288="判定中",$L288,IF($I288="未完了",$L288,"")),"")</f>
        <v/>
      </c>
      <c r="Y288" s="96" t="str">
        <f>IF($D288=【設定】!$G$11,IF($I288="○",$L288,""),"")</f>
        <v/>
      </c>
      <c r="Z288" s="96" t="str">
        <f>IF($D288=【設定】!$G$11,IF($I288="判定中",$L288,IF($I288="未完了",$L288,"")),"")</f>
        <v/>
      </c>
    </row>
    <row r="289" spans="1:26" x14ac:dyDescent="0.2">
      <c r="A289" s="20">
        <f t="shared" si="64"/>
        <v>283</v>
      </c>
      <c r="B289" s="21" t="str">
        <f t="shared" si="66"/>
        <v/>
      </c>
      <c r="C289" s="63"/>
      <c r="D289" s="64"/>
      <c r="E289" s="65"/>
      <c r="F289" s="66"/>
      <c r="G289" s="67"/>
      <c r="H289" s="68"/>
      <c r="I289" s="69"/>
      <c r="J289" s="67"/>
      <c r="K289" s="62" t="str">
        <f>IF(I289="×",0,IF(H289="","",H289/(VLOOKUP(E289,【設定】!$C$6:$D$26,2,FALSE))))</f>
        <v/>
      </c>
      <c r="L289" s="94" t="str">
        <f>IF(I289="×",0,IF(H289="","",H289/(VLOOKUP(E289,【設定】!$C$6:$D$26,2,FALSE))*VLOOKUP(E289,【設定】!$C$6:$E$26,3,FALSE)))</f>
        <v/>
      </c>
      <c r="M289" s="96" t="str">
        <f t="shared" si="59"/>
        <v/>
      </c>
      <c r="N289" s="96" t="str">
        <f t="shared" si="60"/>
        <v/>
      </c>
      <c r="O289" s="96" t="str">
        <f t="shared" si="61"/>
        <v/>
      </c>
      <c r="P289" s="96" t="str">
        <f t="shared" si="62"/>
        <v/>
      </c>
      <c r="Q289" s="96" t="str">
        <f>IF($D289=【設定】!$G$7,IF($I289="○",$L289,""),"")</f>
        <v/>
      </c>
      <c r="R289" s="96" t="str">
        <f>IF($D289=【設定】!$G$7,IF($I289="判定中",$L289,IF($I289="未完了",$L289,"")),"")</f>
        <v/>
      </c>
      <c r="S289" s="96" t="str">
        <f>IF($D289=【設定】!$G$8,IF($I289="○",$L289,""),"")</f>
        <v/>
      </c>
      <c r="T289" s="96" t="str">
        <f>IF($D289=【設定】!$G$8,IF($I289="判定中",$L289,IF($I289="未完了",$L289,"")),"")</f>
        <v/>
      </c>
      <c r="U289" s="96" t="str">
        <f>IF($D289=【設定】!$G$9,IF($I289="○",$L289,""),"")</f>
        <v/>
      </c>
      <c r="V289" s="96" t="str">
        <f>IF($D289=【設定】!$G$9,IF($I289="判定中",$L289,IF($I289="未完了",$L289,"")),"")</f>
        <v/>
      </c>
      <c r="W289" s="96" t="str">
        <f>IF($D289=【設定】!$G$10,IF($I289="○",$L289,""),"")</f>
        <v/>
      </c>
      <c r="X289" s="96" t="str">
        <f>IF($D289=【設定】!$G$10,IF($I289="判定中",$L289,IF($I289="未完了",$L289,"")),"")</f>
        <v/>
      </c>
      <c r="Y289" s="96" t="str">
        <f>IF($D289=【設定】!$G$11,IF($I289="○",$L289,""),"")</f>
        <v/>
      </c>
      <c r="Z289" s="96" t="str">
        <f>IF($D289=【設定】!$G$11,IF($I289="判定中",$L289,IF($I289="未完了",$L289,"")),"")</f>
        <v/>
      </c>
    </row>
    <row r="290" spans="1:26" x14ac:dyDescent="0.2">
      <c r="A290" s="20">
        <f t="shared" si="64"/>
        <v>284</v>
      </c>
      <c r="B290" s="21" t="str">
        <f t="shared" si="66"/>
        <v/>
      </c>
      <c r="C290" s="63"/>
      <c r="D290" s="64"/>
      <c r="E290" s="65"/>
      <c r="F290" s="66"/>
      <c r="G290" s="67"/>
      <c r="H290" s="68"/>
      <c r="I290" s="69"/>
      <c r="J290" s="67"/>
      <c r="K290" s="62" t="str">
        <f>IF(I290="×",0,IF(H290="","",H290/(VLOOKUP(E290,【設定】!$C$6:$D$26,2,FALSE))))</f>
        <v/>
      </c>
      <c r="L290" s="94" t="str">
        <f>IF(I290="×",0,IF(H290="","",H290/(VLOOKUP(E290,【設定】!$C$6:$D$26,2,FALSE))*VLOOKUP(E290,【設定】!$C$6:$E$26,3,FALSE)))</f>
        <v/>
      </c>
      <c r="M290" s="96" t="str">
        <f t="shared" si="59"/>
        <v/>
      </c>
      <c r="N290" s="96" t="str">
        <f t="shared" si="60"/>
        <v/>
      </c>
      <c r="O290" s="96" t="str">
        <f t="shared" si="61"/>
        <v/>
      </c>
      <c r="P290" s="96" t="str">
        <f t="shared" si="62"/>
        <v/>
      </c>
      <c r="Q290" s="96" t="str">
        <f>IF($D290=【設定】!$G$7,IF($I290="○",$L290,""),"")</f>
        <v/>
      </c>
      <c r="R290" s="96" t="str">
        <f>IF($D290=【設定】!$G$7,IF($I290="判定中",$L290,IF($I290="未完了",$L290,"")),"")</f>
        <v/>
      </c>
      <c r="S290" s="96" t="str">
        <f>IF($D290=【設定】!$G$8,IF($I290="○",$L290,""),"")</f>
        <v/>
      </c>
      <c r="T290" s="96" t="str">
        <f>IF($D290=【設定】!$G$8,IF($I290="判定中",$L290,IF($I290="未完了",$L290,"")),"")</f>
        <v/>
      </c>
      <c r="U290" s="96" t="str">
        <f>IF($D290=【設定】!$G$9,IF($I290="○",$L290,""),"")</f>
        <v/>
      </c>
      <c r="V290" s="96" t="str">
        <f>IF($D290=【設定】!$G$9,IF($I290="判定中",$L290,IF($I290="未完了",$L290,"")),"")</f>
        <v/>
      </c>
      <c r="W290" s="96" t="str">
        <f>IF($D290=【設定】!$G$10,IF($I290="○",$L290,""),"")</f>
        <v/>
      </c>
      <c r="X290" s="96" t="str">
        <f>IF($D290=【設定】!$G$10,IF($I290="判定中",$L290,IF($I290="未完了",$L290,"")),"")</f>
        <v/>
      </c>
      <c r="Y290" s="96" t="str">
        <f>IF($D290=【設定】!$G$11,IF($I290="○",$L290,""),"")</f>
        <v/>
      </c>
      <c r="Z290" s="96" t="str">
        <f>IF($D290=【設定】!$G$11,IF($I290="判定中",$L290,IF($I290="未完了",$L290,"")),"")</f>
        <v/>
      </c>
    </row>
    <row r="291" spans="1:26" x14ac:dyDescent="0.2">
      <c r="A291" s="20">
        <f t="shared" si="64"/>
        <v>285</v>
      </c>
      <c r="B291" s="21" t="str">
        <f t="shared" si="66"/>
        <v/>
      </c>
      <c r="C291" s="63"/>
      <c r="D291" s="64"/>
      <c r="E291" s="65"/>
      <c r="F291" s="66"/>
      <c r="G291" s="67"/>
      <c r="H291" s="68"/>
      <c r="I291" s="69"/>
      <c r="J291" s="67"/>
      <c r="K291" s="62" t="str">
        <f>IF(I291="×",0,IF(H291="","",H291/(VLOOKUP(E291,【設定】!$C$6:$D$26,2,FALSE))))</f>
        <v/>
      </c>
      <c r="L291" s="94" t="str">
        <f>IF(I291="×",0,IF(H291="","",H291/(VLOOKUP(E291,【設定】!$C$6:$D$26,2,FALSE))*VLOOKUP(E291,【設定】!$C$6:$E$26,3,FALSE)))</f>
        <v/>
      </c>
      <c r="M291" s="96" t="str">
        <f t="shared" si="59"/>
        <v/>
      </c>
      <c r="N291" s="96" t="str">
        <f t="shared" si="60"/>
        <v/>
      </c>
      <c r="O291" s="96" t="str">
        <f t="shared" si="61"/>
        <v/>
      </c>
      <c r="P291" s="96" t="str">
        <f t="shared" si="62"/>
        <v/>
      </c>
      <c r="Q291" s="96" t="str">
        <f>IF($D291=【設定】!$G$7,IF($I291="○",$L291,""),"")</f>
        <v/>
      </c>
      <c r="R291" s="96" t="str">
        <f>IF($D291=【設定】!$G$7,IF($I291="判定中",$L291,IF($I291="未完了",$L291,"")),"")</f>
        <v/>
      </c>
      <c r="S291" s="96" t="str">
        <f>IF($D291=【設定】!$G$8,IF($I291="○",$L291,""),"")</f>
        <v/>
      </c>
      <c r="T291" s="96" t="str">
        <f>IF($D291=【設定】!$G$8,IF($I291="判定中",$L291,IF($I291="未完了",$L291,"")),"")</f>
        <v/>
      </c>
      <c r="U291" s="96" t="str">
        <f>IF($D291=【設定】!$G$9,IF($I291="○",$L291,""),"")</f>
        <v/>
      </c>
      <c r="V291" s="96" t="str">
        <f>IF($D291=【設定】!$G$9,IF($I291="判定中",$L291,IF($I291="未完了",$L291,"")),"")</f>
        <v/>
      </c>
      <c r="W291" s="96" t="str">
        <f>IF($D291=【設定】!$G$10,IF($I291="○",$L291,""),"")</f>
        <v/>
      </c>
      <c r="X291" s="96" t="str">
        <f>IF($D291=【設定】!$G$10,IF($I291="判定中",$L291,IF($I291="未完了",$L291,"")),"")</f>
        <v/>
      </c>
      <c r="Y291" s="96" t="str">
        <f>IF($D291=【設定】!$G$11,IF($I291="○",$L291,""),"")</f>
        <v/>
      </c>
      <c r="Z291" s="96" t="str">
        <f>IF($D291=【設定】!$G$11,IF($I291="判定中",$L291,IF($I291="未完了",$L291,"")),"")</f>
        <v/>
      </c>
    </row>
    <row r="292" spans="1:26" x14ac:dyDescent="0.2">
      <c r="A292" s="20">
        <f t="shared" ref="A292" si="67">A291+1</f>
        <v>286</v>
      </c>
      <c r="B292" s="21" t="str">
        <f t="shared" si="66"/>
        <v/>
      </c>
      <c r="C292" s="63"/>
      <c r="D292" s="64"/>
      <c r="E292" s="65"/>
      <c r="F292" s="66"/>
      <c r="G292" s="67"/>
      <c r="H292" s="68"/>
      <c r="I292" s="69"/>
      <c r="J292" s="67"/>
      <c r="K292" s="62" t="str">
        <f>IF(I292="×",0,IF(H292="","",H292/(VLOOKUP(E292,【設定】!$C$6:$D$26,2,FALSE))))</f>
        <v/>
      </c>
      <c r="L292" s="94" t="str">
        <f>IF(I292="×",0,IF(H292="","",H292/(VLOOKUP(E292,【設定】!$C$6:$D$26,2,FALSE))*VLOOKUP(E292,【設定】!$C$6:$E$26,3,FALSE)))</f>
        <v/>
      </c>
      <c r="M292" s="96" t="str">
        <f t="shared" si="59"/>
        <v/>
      </c>
      <c r="N292" s="96" t="str">
        <f t="shared" si="60"/>
        <v/>
      </c>
      <c r="O292" s="96" t="str">
        <f t="shared" si="61"/>
        <v/>
      </c>
      <c r="P292" s="96" t="str">
        <f t="shared" si="62"/>
        <v/>
      </c>
      <c r="Q292" s="96" t="str">
        <f>IF($D292=【設定】!$G$7,IF($I292="○",$L292,""),"")</f>
        <v/>
      </c>
      <c r="R292" s="96" t="str">
        <f>IF($D292=【設定】!$G$7,IF($I292="判定中",$L292,IF($I292="未完了",$L292,"")),"")</f>
        <v/>
      </c>
      <c r="S292" s="96" t="str">
        <f>IF($D292=【設定】!$G$8,IF($I292="○",$L292,""),"")</f>
        <v/>
      </c>
      <c r="T292" s="96" t="str">
        <f>IF($D292=【設定】!$G$8,IF($I292="判定中",$L292,IF($I292="未完了",$L292,"")),"")</f>
        <v/>
      </c>
      <c r="U292" s="96" t="str">
        <f>IF($D292=【設定】!$G$9,IF($I292="○",$L292,""),"")</f>
        <v/>
      </c>
      <c r="V292" s="96" t="str">
        <f>IF($D292=【設定】!$G$9,IF($I292="判定中",$L292,IF($I292="未完了",$L292,"")),"")</f>
        <v/>
      </c>
      <c r="W292" s="96" t="str">
        <f>IF($D292=【設定】!$G$10,IF($I292="○",$L292,""),"")</f>
        <v/>
      </c>
      <c r="X292" s="96" t="str">
        <f>IF($D292=【設定】!$G$10,IF($I292="判定中",$L292,IF($I292="未完了",$L292,"")),"")</f>
        <v/>
      </c>
      <c r="Y292" s="96" t="str">
        <f>IF($D292=【設定】!$G$11,IF($I292="○",$L292,""),"")</f>
        <v/>
      </c>
      <c r="Z292" s="96" t="str">
        <f>IF($D292=【設定】!$G$11,IF($I292="判定中",$L292,IF($I292="未完了",$L292,"")),"")</f>
        <v/>
      </c>
    </row>
    <row r="293" spans="1:26" x14ac:dyDescent="0.2">
      <c r="A293" s="20">
        <f t="shared" ref="A293:A306" si="68">A292+1</f>
        <v>287</v>
      </c>
      <c r="B293" s="21" t="str">
        <f t="shared" si="66"/>
        <v/>
      </c>
      <c r="C293" s="63"/>
      <c r="D293" s="64"/>
      <c r="E293" s="65"/>
      <c r="F293" s="66"/>
      <c r="G293" s="67"/>
      <c r="H293" s="68"/>
      <c r="I293" s="69"/>
      <c r="J293" s="67"/>
      <c r="K293" s="62" t="str">
        <f>IF(I293="×",0,IF(H293="","",H293/(VLOOKUP(E293,【設定】!$C$6:$D$26,2,FALSE))))</f>
        <v/>
      </c>
      <c r="L293" s="94" t="str">
        <f>IF(I293="×",0,IF(H293="","",H293/(VLOOKUP(E293,【設定】!$C$6:$D$26,2,FALSE))*VLOOKUP(E293,【設定】!$C$6:$E$26,3,FALSE)))</f>
        <v/>
      </c>
      <c r="M293" s="96" t="str">
        <f t="shared" si="59"/>
        <v/>
      </c>
      <c r="N293" s="96" t="str">
        <f t="shared" si="60"/>
        <v/>
      </c>
      <c r="O293" s="96" t="str">
        <f t="shared" si="61"/>
        <v/>
      </c>
      <c r="P293" s="96" t="str">
        <f t="shared" si="62"/>
        <v/>
      </c>
      <c r="Q293" s="96" t="str">
        <f>IF($D293=【設定】!$G$7,IF($I293="○",$L293,""),"")</f>
        <v/>
      </c>
      <c r="R293" s="96" t="str">
        <f>IF($D293=【設定】!$G$7,IF($I293="判定中",$L293,IF($I293="未完了",$L293,"")),"")</f>
        <v/>
      </c>
      <c r="S293" s="96" t="str">
        <f>IF($D293=【設定】!$G$8,IF($I293="○",$L293,""),"")</f>
        <v/>
      </c>
      <c r="T293" s="96" t="str">
        <f>IF($D293=【設定】!$G$8,IF($I293="判定中",$L293,IF($I293="未完了",$L293,"")),"")</f>
        <v/>
      </c>
      <c r="U293" s="96" t="str">
        <f>IF($D293=【設定】!$G$9,IF($I293="○",$L293,""),"")</f>
        <v/>
      </c>
      <c r="V293" s="96" t="str">
        <f>IF($D293=【設定】!$G$9,IF($I293="判定中",$L293,IF($I293="未完了",$L293,"")),"")</f>
        <v/>
      </c>
      <c r="W293" s="96" t="str">
        <f>IF($D293=【設定】!$G$10,IF($I293="○",$L293,""),"")</f>
        <v/>
      </c>
      <c r="X293" s="96" t="str">
        <f>IF($D293=【設定】!$G$10,IF($I293="判定中",$L293,IF($I293="未完了",$L293,"")),"")</f>
        <v/>
      </c>
      <c r="Y293" s="96" t="str">
        <f>IF($D293=【設定】!$G$11,IF($I293="○",$L293,""),"")</f>
        <v/>
      </c>
      <c r="Z293" s="96" t="str">
        <f>IF($D293=【設定】!$G$11,IF($I293="判定中",$L293,IF($I293="未完了",$L293,"")),"")</f>
        <v/>
      </c>
    </row>
    <row r="294" spans="1:26" x14ac:dyDescent="0.2">
      <c r="A294" s="20">
        <f t="shared" si="68"/>
        <v>288</v>
      </c>
      <c r="B294" s="21" t="str">
        <f t="shared" si="66"/>
        <v/>
      </c>
      <c r="C294" s="63"/>
      <c r="D294" s="64"/>
      <c r="E294" s="65"/>
      <c r="F294" s="66"/>
      <c r="G294" s="67"/>
      <c r="H294" s="68"/>
      <c r="I294" s="69"/>
      <c r="J294" s="67"/>
      <c r="K294" s="62" t="str">
        <f>IF(I294="×",0,IF(H294="","",H294/(VLOOKUP(E294,【設定】!$C$6:$D$26,2,FALSE))))</f>
        <v/>
      </c>
      <c r="L294" s="94" t="str">
        <f>IF(I294="×",0,IF(H294="","",H294/(VLOOKUP(E294,【設定】!$C$6:$D$26,2,FALSE))*VLOOKUP(E294,【設定】!$C$6:$E$26,3,FALSE)))</f>
        <v/>
      </c>
      <c r="M294" s="96" t="str">
        <f t="shared" si="59"/>
        <v/>
      </c>
      <c r="N294" s="96" t="str">
        <f t="shared" si="60"/>
        <v/>
      </c>
      <c r="O294" s="96" t="str">
        <f t="shared" si="61"/>
        <v/>
      </c>
      <c r="P294" s="96" t="str">
        <f t="shared" si="62"/>
        <v/>
      </c>
      <c r="Q294" s="96" t="str">
        <f>IF($D294=【設定】!$G$7,IF($I294="○",$L294,""),"")</f>
        <v/>
      </c>
      <c r="R294" s="96" t="str">
        <f>IF($D294=【設定】!$G$7,IF($I294="判定中",$L294,IF($I294="未完了",$L294,"")),"")</f>
        <v/>
      </c>
      <c r="S294" s="96" t="str">
        <f>IF($D294=【設定】!$G$8,IF($I294="○",$L294,""),"")</f>
        <v/>
      </c>
      <c r="T294" s="96" t="str">
        <f>IF($D294=【設定】!$G$8,IF($I294="判定中",$L294,IF($I294="未完了",$L294,"")),"")</f>
        <v/>
      </c>
      <c r="U294" s="96" t="str">
        <f>IF($D294=【設定】!$G$9,IF($I294="○",$L294,""),"")</f>
        <v/>
      </c>
      <c r="V294" s="96" t="str">
        <f>IF($D294=【設定】!$G$9,IF($I294="判定中",$L294,IF($I294="未完了",$L294,"")),"")</f>
        <v/>
      </c>
      <c r="W294" s="96" t="str">
        <f>IF($D294=【設定】!$G$10,IF($I294="○",$L294,""),"")</f>
        <v/>
      </c>
      <c r="X294" s="96" t="str">
        <f>IF($D294=【設定】!$G$10,IF($I294="判定中",$L294,IF($I294="未完了",$L294,"")),"")</f>
        <v/>
      </c>
      <c r="Y294" s="96" t="str">
        <f>IF($D294=【設定】!$G$11,IF($I294="○",$L294,""),"")</f>
        <v/>
      </c>
      <c r="Z294" s="96" t="str">
        <f>IF($D294=【設定】!$G$11,IF($I294="判定中",$L294,IF($I294="未完了",$L294,"")),"")</f>
        <v/>
      </c>
    </row>
    <row r="295" spans="1:26" x14ac:dyDescent="0.2">
      <c r="A295" s="20">
        <f t="shared" si="68"/>
        <v>289</v>
      </c>
      <c r="B295" s="21" t="str">
        <f t="shared" si="66"/>
        <v/>
      </c>
      <c r="C295" s="63"/>
      <c r="D295" s="64"/>
      <c r="E295" s="65"/>
      <c r="F295" s="66"/>
      <c r="G295" s="67"/>
      <c r="H295" s="68"/>
      <c r="I295" s="69"/>
      <c r="J295" s="67"/>
      <c r="K295" s="62" t="str">
        <f>IF(I295="×",0,IF(H295="","",H295/(VLOOKUP(E295,【設定】!$C$6:$D$26,2,FALSE))))</f>
        <v/>
      </c>
      <c r="L295" s="94" t="str">
        <f>IF(I295="×",0,IF(H295="","",H295/(VLOOKUP(E295,【設定】!$C$6:$D$26,2,FALSE))*VLOOKUP(E295,【設定】!$C$6:$E$26,3,FALSE)))</f>
        <v/>
      </c>
      <c r="M295" s="96" t="str">
        <f t="shared" si="59"/>
        <v/>
      </c>
      <c r="N295" s="96" t="str">
        <f t="shared" si="60"/>
        <v/>
      </c>
      <c r="O295" s="96" t="str">
        <f t="shared" si="61"/>
        <v/>
      </c>
      <c r="P295" s="96" t="str">
        <f t="shared" si="62"/>
        <v/>
      </c>
      <c r="Q295" s="96" t="str">
        <f>IF($D295=【設定】!$G$7,IF($I295="○",$L295,""),"")</f>
        <v/>
      </c>
      <c r="R295" s="96" t="str">
        <f>IF($D295=【設定】!$G$7,IF($I295="判定中",$L295,IF($I295="未完了",$L295,"")),"")</f>
        <v/>
      </c>
      <c r="S295" s="96" t="str">
        <f>IF($D295=【設定】!$G$8,IF($I295="○",$L295,""),"")</f>
        <v/>
      </c>
      <c r="T295" s="96" t="str">
        <f>IF($D295=【設定】!$G$8,IF($I295="判定中",$L295,IF($I295="未完了",$L295,"")),"")</f>
        <v/>
      </c>
      <c r="U295" s="96" t="str">
        <f>IF($D295=【設定】!$G$9,IF($I295="○",$L295,""),"")</f>
        <v/>
      </c>
      <c r="V295" s="96" t="str">
        <f>IF($D295=【設定】!$G$9,IF($I295="判定中",$L295,IF($I295="未完了",$L295,"")),"")</f>
        <v/>
      </c>
      <c r="W295" s="96" t="str">
        <f>IF($D295=【設定】!$G$10,IF($I295="○",$L295,""),"")</f>
        <v/>
      </c>
      <c r="X295" s="96" t="str">
        <f>IF($D295=【設定】!$G$10,IF($I295="判定中",$L295,IF($I295="未完了",$L295,"")),"")</f>
        <v/>
      </c>
      <c r="Y295" s="96" t="str">
        <f>IF($D295=【設定】!$G$11,IF($I295="○",$L295,""),"")</f>
        <v/>
      </c>
      <c r="Z295" s="96" t="str">
        <f>IF($D295=【設定】!$G$11,IF($I295="判定中",$L295,IF($I295="未完了",$L295,"")),"")</f>
        <v/>
      </c>
    </row>
    <row r="296" spans="1:26" x14ac:dyDescent="0.2">
      <c r="A296" s="20">
        <f t="shared" si="68"/>
        <v>290</v>
      </c>
      <c r="B296" s="21" t="str">
        <f t="shared" si="66"/>
        <v/>
      </c>
      <c r="C296" s="63"/>
      <c r="D296" s="64"/>
      <c r="E296" s="65"/>
      <c r="F296" s="66"/>
      <c r="G296" s="67"/>
      <c r="H296" s="68"/>
      <c r="I296" s="69"/>
      <c r="J296" s="67"/>
      <c r="K296" s="62" t="str">
        <f>IF(I296="×",0,IF(H296="","",H296/(VLOOKUP(E296,【設定】!$C$6:$D$26,2,FALSE))))</f>
        <v/>
      </c>
      <c r="L296" s="94" t="str">
        <f>IF(I296="×",0,IF(H296="","",H296/(VLOOKUP(E296,【設定】!$C$6:$D$26,2,FALSE))*VLOOKUP(E296,【設定】!$C$6:$E$26,3,FALSE)))</f>
        <v/>
      </c>
      <c r="M296" s="96" t="str">
        <f t="shared" si="59"/>
        <v/>
      </c>
      <c r="N296" s="96" t="str">
        <f t="shared" si="60"/>
        <v/>
      </c>
      <c r="O296" s="96" t="str">
        <f t="shared" si="61"/>
        <v/>
      </c>
      <c r="P296" s="96" t="str">
        <f t="shared" si="62"/>
        <v/>
      </c>
      <c r="Q296" s="96" t="str">
        <f>IF($D296=【設定】!$G$7,IF($I296="○",$L296,""),"")</f>
        <v/>
      </c>
      <c r="R296" s="96" t="str">
        <f>IF($D296=【設定】!$G$7,IF($I296="判定中",$L296,IF($I296="未完了",$L296,"")),"")</f>
        <v/>
      </c>
      <c r="S296" s="96" t="str">
        <f>IF($D296=【設定】!$G$8,IF($I296="○",$L296,""),"")</f>
        <v/>
      </c>
      <c r="T296" s="96" t="str">
        <f>IF($D296=【設定】!$G$8,IF($I296="判定中",$L296,IF($I296="未完了",$L296,"")),"")</f>
        <v/>
      </c>
      <c r="U296" s="96" t="str">
        <f>IF($D296=【設定】!$G$9,IF($I296="○",$L296,""),"")</f>
        <v/>
      </c>
      <c r="V296" s="96" t="str">
        <f>IF($D296=【設定】!$G$9,IF($I296="判定中",$L296,IF($I296="未完了",$L296,"")),"")</f>
        <v/>
      </c>
      <c r="W296" s="96" t="str">
        <f>IF($D296=【設定】!$G$10,IF($I296="○",$L296,""),"")</f>
        <v/>
      </c>
      <c r="X296" s="96" t="str">
        <f>IF($D296=【設定】!$G$10,IF($I296="判定中",$L296,IF($I296="未完了",$L296,"")),"")</f>
        <v/>
      </c>
      <c r="Y296" s="96" t="str">
        <f>IF($D296=【設定】!$G$11,IF($I296="○",$L296,""),"")</f>
        <v/>
      </c>
      <c r="Z296" s="96" t="str">
        <f>IF($D296=【設定】!$G$11,IF($I296="判定中",$L296,IF($I296="未完了",$L296,"")),"")</f>
        <v/>
      </c>
    </row>
    <row r="297" spans="1:26" x14ac:dyDescent="0.2">
      <c r="A297" s="20">
        <f t="shared" si="68"/>
        <v>291</v>
      </c>
      <c r="B297" s="21" t="str">
        <f t="shared" si="66"/>
        <v/>
      </c>
      <c r="C297" s="63"/>
      <c r="D297" s="64"/>
      <c r="E297" s="65"/>
      <c r="F297" s="66"/>
      <c r="G297" s="67"/>
      <c r="H297" s="68"/>
      <c r="I297" s="69"/>
      <c r="J297" s="67"/>
      <c r="K297" s="62" t="str">
        <f>IF(I297="×",0,IF(H297="","",H297/(VLOOKUP(E297,【設定】!$C$6:$D$26,2,FALSE))))</f>
        <v/>
      </c>
      <c r="L297" s="94" t="str">
        <f>IF(I297="×",0,IF(H297="","",H297/(VLOOKUP(E297,【設定】!$C$6:$D$26,2,FALSE))*VLOOKUP(E297,【設定】!$C$6:$E$26,3,FALSE)))</f>
        <v/>
      </c>
      <c r="M297" s="96" t="str">
        <f t="shared" si="59"/>
        <v/>
      </c>
      <c r="N297" s="96" t="str">
        <f t="shared" si="60"/>
        <v/>
      </c>
      <c r="O297" s="96" t="str">
        <f t="shared" si="61"/>
        <v/>
      </c>
      <c r="P297" s="96" t="str">
        <f t="shared" si="62"/>
        <v/>
      </c>
      <c r="Q297" s="96" t="str">
        <f>IF($D297=【設定】!$G$7,IF($I297="○",$L297,""),"")</f>
        <v/>
      </c>
      <c r="R297" s="96" t="str">
        <f>IF($D297=【設定】!$G$7,IF($I297="判定中",$L297,IF($I297="未完了",$L297,"")),"")</f>
        <v/>
      </c>
      <c r="S297" s="96" t="str">
        <f>IF($D297=【設定】!$G$8,IF($I297="○",$L297,""),"")</f>
        <v/>
      </c>
      <c r="T297" s="96" t="str">
        <f>IF($D297=【設定】!$G$8,IF($I297="判定中",$L297,IF($I297="未完了",$L297,"")),"")</f>
        <v/>
      </c>
      <c r="U297" s="96" t="str">
        <f>IF($D297=【設定】!$G$9,IF($I297="○",$L297,""),"")</f>
        <v/>
      </c>
      <c r="V297" s="96" t="str">
        <f>IF($D297=【設定】!$G$9,IF($I297="判定中",$L297,IF($I297="未完了",$L297,"")),"")</f>
        <v/>
      </c>
      <c r="W297" s="96" t="str">
        <f>IF($D297=【設定】!$G$10,IF($I297="○",$L297,""),"")</f>
        <v/>
      </c>
      <c r="X297" s="96" t="str">
        <f>IF($D297=【設定】!$G$10,IF($I297="判定中",$L297,IF($I297="未完了",$L297,"")),"")</f>
        <v/>
      </c>
      <c r="Y297" s="96" t="str">
        <f>IF($D297=【設定】!$G$11,IF($I297="○",$L297,""),"")</f>
        <v/>
      </c>
      <c r="Z297" s="96" t="str">
        <f>IF($D297=【設定】!$G$11,IF($I297="判定中",$L297,IF($I297="未完了",$L297,"")),"")</f>
        <v/>
      </c>
    </row>
    <row r="298" spans="1:26" x14ac:dyDescent="0.2">
      <c r="A298" s="20">
        <f t="shared" si="68"/>
        <v>292</v>
      </c>
      <c r="B298" s="21" t="str">
        <f t="shared" si="66"/>
        <v/>
      </c>
      <c r="C298" s="63"/>
      <c r="D298" s="64"/>
      <c r="E298" s="65"/>
      <c r="F298" s="66"/>
      <c r="G298" s="67"/>
      <c r="H298" s="68"/>
      <c r="I298" s="69"/>
      <c r="J298" s="67"/>
      <c r="K298" s="62" t="str">
        <f>IF(I298="×",0,IF(H298="","",H298/(VLOOKUP(E298,【設定】!$C$6:$D$26,2,FALSE))))</f>
        <v/>
      </c>
      <c r="L298" s="94" t="str">
        <f>IF(I298="×",0,IF(H298="","",H298/(VLOOKUP(E298,【設定】!$C$6:$D$26,2,FALSE))*VLOOKUP(E298,【設定】!$C$6:$E$26,3,FALSE)))</f>
        <v/>
      </c>
      <c r="M298" s="96" t="str">
        <f t="shared" si="59"/>
        <v/>
      </c>
      <c r="N298" s="96" t="str">
        <f t="shared" si="60"/>
        <v/>
      </c>
      <c r="O298" s="96" t="str">
        <f t="shared" si="61"/>
        <v/>
      </c>
      <c r="P298" s="96" t="str">
        <f t="shared" si="62"/>
        <v/>
      </c>
      <c r="Q298" s="96" t="str">
        <f>IF($D298=【設定】!$G$7,IF($I298="○",$L298,""),"")</f>
        <v/>
      </c>
      <c r="R298" s="96" t="str">
        <f>IF($D298=【設定】!$G$7,IF($I298="判定中",$L298,IF($I298="未完了",$L298,"")),"")</f>
        <v/>
      </c>
      <c r="S298" s="96" t="str">
        <f>IF($D298=【設定】!$G$8,IF($I298="○",$L298,""),"")</f>
        <v/>
      </c>
      <c r="T298" s="96" t="str">
        <f>IF($D298=【設定】!$G$8,IF($I298="判定中",$L298,IF($I298="未完了",$L298,"")),"")</f>
        <v/>
      </c>
      <c r="U298" s="96" t="str">
        <f>IF($D298=【設定】!$G$9,IF($I298="○",$L298,""),"")</f>
        <v/>
      </c>
      <c r="V298" s="96" t="str">
        <f>IF($D298=【設定】!$G$9,IF($I298="判定中",$L298,IF($I298="未完了",$L298,"")),"")</f>
        <v/>
      </c>
      <c r="W298" s="96" t="str">
        <f>IF($D298=【設定】!$G$10,IF($I298="○",$L298,""),"")</f>
        <v/>
      </c>
      <c r="X298" s="96" t="str">
        <f>IF($D298=【設定】!$G$10,IF($I298="判定中",$L298,IF($I298="未完了",$L298,"")),"")</f>
        <v/>
      </c>
      <c r="Y298" s="96" t="str">
        <f>IF($D298=【設定】!$G$11,IF($I298="○",$L298,""),"")</f>
        <v/>
      </c>
      <c r="Z298" s="96" t="str">
        <f>IF($D298=【設定】!$G$11,IF($I298="判定中",$L298,IF($I298="未完了",$L298,"")),"")</f>
        <v/>
      </c>
    </row>
    <row r="299" spans="1:26" x14ac:dyDescent="0.2">
      <c r="A299" s="20">
        <f t="shared" si="68"/>
        <v>293</v>
      </c>
      <c r="B299" s="21" t="str">
        <f t="shared" ref="B299" si="69">IF(C299="","",TEXT(C299,"YYYY年MM月"))</f>
        <v/>
      </c>
      <c r="C299" s="63"/>
      <c r="D299" s="64"/>
      <c r="E299" s="65"/>
      <c r="F299" s="66"/>
      <c r="G299" s="67"/>
      <c r="H299" s="68"/>
      <c r="I299" s="69"/>
      <c r="J299" s="67"/>
      <c r="K299" s="62" t="str">
        <f>IF(I299="×",0,IF(H299="","",H299/(VLOOKUP(E299,【設定】!$C$6:$D$26,2,FALSE))))</f>
        <v/>
      </c>
      <c r="L299" s="94" t="str">
        <f>IF(I299="×",0,IF(H299="","",H299/(VLOOKUP(E299,【設定】!$C$6:$D$26,2,FALSE))*VLOOKUP(E299,【設定】!$C$6:$E$26,3,FALSE)))</f>
        <v/>
      </c>
      <c r="M299" s="96" t="str">
        <f t="shared" si="59"/>
        <v/>
      </c>
      <c r="N299" s="96" t="str">
        <f t="shared" si="60"/>
        <v/>
      </c>
      <c r="O299" s="96" t="str">
        <f t="shared" si="61"/>
        <v/>
      </c>
      <c r="P299" s="96" t="str">
        <f t="shared" si="62"/>
        <v/>
      </c>
      <c r="Q299" s="96" t="str">
        <f>IF($D299=【設定】!$G$7,IF($I299="○",$L299,""),"")</f>
        <v/>
      </c>
      <c r="R299" s="96" t="str">
        <f>IF($D299=【設定】!$G$7,IF($I299="判定中",$L299,IF($I299="未完了",$L299,"")),"")</f>
        <v/>
      </c>
      <c r="S299" s="96" t="str">
        <f>IF($D299=【設定】!$G$8,IF($I299="○",$L299,""),"")</f>
        <v/>
      </c>
      <c r="T299" s="96" t="str">
        <f>IF($D299=【設定】!$G$8,IF($I299="判定中",$L299,IF($I299="未完了",$L299,"")),"")</f>
        <v/>
      </c>
      <c r="U299" s="96" t="str">
        <f>IF($D299=【設定】!$G$9,IF($I299="○",$L299,""),"")</f>
        <v/>
      </c>
      <c r="V299" s="96" t="str">
        <f>IF($D299=【設定】!$G$9,IF($I299="判定中",$L299,IF($I299="未完了",$L299,"")),"")</f>
        <v/>
      </c>
      <c r="W299" s="96" t="str">
        <f>IF($D299=【設定】!$G$10,IF($I299="○",$L299,""),"")</f>
        <v/>
      </c>
      <c r="X299" s="96" t="str">
        <f>IF($D299=【設定】!$G$10,IF($I299="判定中",$L299,IF($I299="未完了",$L299,"")),"")</f>
        <v/>
      </c>
      <c r="Y299" s="96" t="str">
        <f>IF($D299=【設定】!$G$11,IF($I299="○",$L299,""),"")</f>
        <v/>
      </c>
      <c r="Z299" s="96" t="str">
        <f>IF($D299=【設定】!$G$11,IF($I299="判定中",$L299,IF($I299="未完了",$L299,"")),"")</f>
        <v/>
      </c>
    </row>
    <row r="300" spans="1:26" x14ac:dyDescent="0.2">
      <c r="A300" s="20">
        <f t="shared" si="68"/>
        <v>294</v>
      </c>
      <c r="B300" s="21" t="str">
        <f t="shared" ref="B300:B305" si="70">IF(C300="","",TEXT(C300,"YYYY年MM月"))</f>
        <v/>
      </c>
      <c r="C300" s="63"/>
      <c r="D300" s="64"/>
      <c r="E300" s="65"/>
      <c r="F300" s="66"/>
      <c r="G300" s="67"/>
      <c r="H300" s="68"/>
      <c r="I300" s="69"/>
      <c r="J300" s="67"/>
      <c r="K300" s="62" t="str">
        <f>IF(I300="×",0,IF(H300="","",H300/(VLOOKUP(E300,【設定】!$C$6:$D$26,2,FALSE))))</f>
        <v/>
      </c>
      <c r="L300" s="94" t="str">
        <f>IF(I300="×",0,IF(H300="","",H300/(VLOOKUP(E300,【設定】!$C$6:$D$26,2,FALSE))*VLOOKUP(E300,【設定】!$C$6:$E$26,3,FALSE)))</f>
        <v/>
      </c>
      <c r="M300" s="96" t="str">
        <f t="shared" si="59"/>
        <v/>
      </c>
      <c r="N300" s="96" t="str">
        <f t="shared" si="60"/>
        <v/>
      </c>
      <c r="O300" s="96" t="str">
        <f t="shared" si="61"/>
        <v/>
      </c>
      <c r="P300" s="96" t="str">
        <f t="shared" si="62"/>
        <v/>
      </c>
      <c r="Q300" s="96" t="str">
        <f>IF($D300=【設定】!$G$7,IF($I300="○",$L300,""),"")</f>
        <v/>
      </c>
      <c r="R300" s="96" t="str">
        <f>IF($D300=【設定】!$G$7,IF($I300="判定中",$L300,IF($I300="未完了",$L300,"")),"")</f>
        <v/>
      </c>
      <c r="S300" s="96" t="str">
        <f>IF($D300=【設定】!$G$8,IF($I300="○",$L300,""),"")</f>
        <v/>
      </c>
      <c r="T300" s="96" t="str">
        <f>IF($D300=【設定】!$G$8,IF($I300="判定中",$L300,IF($I300="未完了",$L300,"")),"")</f>
        <v/>
      </c>
      <c r="U300" s="96" t="str">
        <f>IF($D300=【設定】!$G$9,IF($I300="○",$L300,""),"")</f>
        <v/>
      </c>
      <c r="V300" s="96" t="str">
        <f>IF($D300=【設定】!$G$9,IF($I300="判定中",$L300,IF($I300="未完了",$L300,"")),"")</f>
        <v/>
      </c>
      <c r="W300" s="96" t="str">
        <f>IF($D300=【設定】!$G$10,IF($I300="○",$L300,""),"")</f>
        <v/>
      </c>
      <c r="X300" s="96" t="str">
        <f>IF($D300=【設定】!$G$10,IF($I300="判定中",$L300,IF($I300="未完了",$L300,"")),"")</f>
        <v/>
      </c>
      <c r="Y300" s="96" t="str">
        <f>IF($D300=【設定】!$G$11,IF($I300="○",$L300,""),"")</f>
        <v/>
      </c>
      <c r="Z300" s="96" t="str">
        <f>IF($D300=【設定】!$G$11,IF($I300="判定中",$L300,IF($I300="未完了",$L300,"")),"")</f>
        <v/>
      </c>
    </row>
    <row r="301" spans="1:26" x14ac:dyDescent="0.2">
      <c r="A301" s="20">
        <f t="shared" si="68"/>
        <v>295</v>
      </c>
      <c r="B301" s="21" t="str">
        <f t="shared" si="70"/>
        <v/>
      </c>
      <c r="C301" s="63"/>
      <c r="D301" s="64"/>
      <c r="E301" s="65"/>
      <c r="F301" s="66"/>
      <c r="G301" s="67"/>
      <c r="H301" s="68"/>
      <c r="I301" s="69"/>
      <c r="J301" s="67"/>
      <c r="K301" s="62" t="str">
        <f>IF(I301="×",0,IF(H301="","",H301/(VLOOKUP(E301,【設定】!$C$6:$D$26,2,FALSE))))</f>
        <v/>
      </c>
      <c r="L301" s="94" t="str">
        <f>IF(I301="×",0,IF(H301="","",H301/(VLOOKUP(E301,【設定】!$C$6:$D$26,2,FALSE))*VLOOKUP(E301,【設定】!$C$6:$E$26,3,FALSE)))</f>
        <v/>
      </c>
      <c r="M301" s="96" t="str">
        <f t="shared" si="59"/>
        <v/>
      </c>
      <c r="N301" s="96" t="str">
        <f t="shared" si="60"/>
        <v/>
      </c>
      <c r="O301" s="96" t="str">
        <f t="shared" si="61"/>
        <v/>
      </c>
      <c r="P301" s="96" t="str">
        <f t="shared" si="62"/>
        <v/>
      </c>
      <c r="Q301" s="96" t="str">
        <f>IF($D301=【設定】!$G$7,IF($I301="○",$L301,""),"")</f>
        <v/>
      </c>
      <c r="R301" s="96" t="str">
        <f>IF($D301=【設定】!$G$7,IF($I301="判定中",$L301,IF($I301="未完了",$L301,"")),"")</f>
        <v/>
      </c>
      <c r="S301" s="96" t="str">
        <f>IF($D301=【設定】!$G$8,IF($I301="○",$L301,""),"")</f>
        <v/>
      </c>
      <c r="T301" s="96" t="str">
        <f>IF($D301=【設定】!$G$8,IF($I301="判定中",$L301,IF($I301="未完了",$L301,"")),"")</f>
        <v/>
      </c>
      <c r="U301" s="96" t="str">
        <f>IF($D301=【設定】!$G$9,IF($I301="○",$L301,""),"")</f>
        <v/>
      </c>
      <c r="V301" s="96" t="str">
        <f>IF($D301=【設定】!$G$9,IF($I301="判定中",$L301,IF($I301="未完了",$L301,"")),"")</f>
        <v/>
      </c>
      <c r="W301" s="96" t="str">
        <f>IF($D301=【設定】!$G$10,IF($I301="○",$L301,""),"")</f>
        <v/>
      </c>
      <c r="X301" s="96" t="str">
        <f>IF($D301=【設定】!$G$10,IF($I301="判定中",$L301,IF($I301="未完了",$L301,"")),"")</f>
        <v/>
      </c>
      <c r="Y301" s="96" t="str">
        <f>IF($D301=【設定】!$G$11,IF($I301="○",$L301,""),"")</f>
        <v/>
      </c>
      <c r="Z301" s="96" t="str">
        <f>IF($D301=【設定】!$G$11,IF($I301="判定中",$L301,IF($I301="未完了",$L301,"")),"")</f>
        <v/>
      </c>
    </row>
    <row r="302" spans="1:26" x14ac:dyDescent="0.2">
      <c r="A302" s="20">
        <f t="shared" si="68"/>
        <v>296</v>
      </c>
      <c r="B302" s="21" t="str">
        <f t="shared" si="70"/>
        <v/>
      </c>
      <c r="C302" s="63"/>
      <c r="D302" s="64"/>
      <c r="E302" s="65"/>
      <c r="F302" s="66"/>
      <c r="G302" s="67"/>
      <c r="H302" s="68"/>
      <c r="I302" s="69"/>
      <c r="J302" s="67"/>
      <c r="K302" s="62" t="str">
        <f>IF(I302="×",0,IF(H302="","",H302/(VLOOKUP(E302,【設定】!$C$6:$D$26,2,FALSE))))</f>
        <v/>
      </c>
      <c r="L302" s="94" t="str">
        <f>IF(I302="×",0,IF(H302="","",H302/(VLOOKUP(E302,【設定】!$C$6:$D$26,2,FALSE))*VLOOKUP(E302,【設定】!$C$6:$E$26,3,FALSE)))</f>
        <v/>
      </c>
      <c r="M302" s="96" t="str">
        <f t="shared" si="59"/>
        <v/>
      </c>
      <c r="N302" s="96" t="str">
        <f t="shared" si="60"/>
        <v/>
      </c>
      <c r="O302" s="96" t="str">
        <f t="shared" si="61"/>
        <v/>
      </c>
      <c r="P302" s="96" t="str">
        <f t="shared" si="62"/>
        <v/>
      </c>
      <c r="Q302" s="96" t="str">
        <f>IF($D302=【設定】!$G$7,IF($I302="○",$L302,""),"")</f>
        <v/>
      </c>
      <c r="R302" s="96" t="str">
        <f>IF($D302=【設定】!$G$7,IF($I302="判定中",$L302,IF($I302="未完了",$L302,"")),"")</f>
        <v/>
      </c>
      <c r="S302" s="96" t="str">
        <f>IF($D302=【設定】!$G$8,IF($I302="○",$L302,""),"")</f>
        <v/>
      </c>
      <c r="T302" s="96" t="str">
        <f>IF($D302=【設定】!$G$8,IF($I302="判定中",$L302,IF($I302="未完了",$L302,"")),"")</f>
        <v/>
      </c>
      <c r="U302" s="96" t="str">
        <f>IF($D302=【設定】!$G$9,IF($I302="○",$L302,""),"")</f>
        <v/>
      </c>
      <c r="V302" s="96" t="str">
        <f>IF($D302=【設定】!$G$9,IF($I302="判定中",$L302,IF($I302="未完了",$L302,"")),"")</f>
        <v/>
      </c>
      <c r="W302" s="96" t="str">
        <f>IF($D302=【設定】!$G$10,IF($I302="○",$L302,""),"")</f>
        <v/>
      </c>
      <c r="X302" s="96" t="str">
        <f>IF($D302=【設定】!$G$10,IF($I302="判定中",$L302,IF($I302="未完了",$L302,"")),"")</f>
        <v/>
      </c>
      <c r="Y302" s="96" t="str">
        <f>IF($D302=【設定】!$G$11,IF($I302="○",$L302,""),"")</f>
        <v/>
      </c>
      <c r="Z302" s="96" t="str">
        <f>IF($D302=【設定】!$G$11,IF($I302="判定中",$L302,IF($I302="未完了",$L302,"")),"")</f>
        <v/>
      </c>
    </row>
    <row r="303" spans="1:26" x14ac:dyDescent="0.2">
      <c r="A303" s="20">
        <f t="shared" si="68"/>
        <v>297</v>
      </c>
      <c r="B303" s="21" t="str">
        <f t="shared" si="70"/>
        <v/>
      </c>
      <c r="C303" s="63"/>
      <c r="D303" s="64"/>
      <c r="E303" s="65"/>
      <c r="F303" s="66"/>
      <c r="G303" s="67"/>
      <c r="H303" s="68"/>
      <c r="I303" s="69"/>
      <c r="J303" s="67"/>
      <c r="K303" s="62" t="str">
        <f>IF(I303="×",0,IF(H303="","",H303/(VLOOKUP(E303,【設定】!$C$6:$D$26,2,FALSE))))</f>
        <v/>
      </c>
      <c r="L303" s="94" t="str">
        <f>IF(I303="×",0,IF(H303="","",H303/(VLOOKUP(E303,【設定】!$C$6:$D$26,2,FALSE))*VLOOKUP(E303,【設定】!$C$6:$E$26,3,FALSE)))</f>
        <v/>
      </c>
      <c r="M303" s="96" t="str">
        <f t="shared" si="59"/>
        <v/>
      </c>
      <c r="N303" s="96" t="str">
        <f t="shared" si="60"/>
        <v/>
      </c>
      <c r="O303" s="96" t="str">
        <f t="shared" si="61"/>
        <v/>
      </c>
      <c r="P303" s="96" t="str">
        <f t="shared" si="62"/>
        <v/>
      </c>
      <c r="Q303" s="96" t="str">
        <f>IF($D303=【設定】!$G$7,IF($I303="○",$L303,""),"")</f>
        <v/>
      </c>
      <c r="R303" s="96" t="str">
        <f>IF($D303=【設定】!$G$7,IF($I303="判定中",$L303,IF($I303="未完了",$L303,"")),"")</f>
        <v/>
      </c>
      <c r="S303" s="96" t="str">
        <f>IF($D303=【設定】!$G$8,IF($I303="○",$L303,""),"")</f>
        <v/>
      </c>
      <c r="T303" s="96" t="str">
        <f>IF($D303=【設定】!$G$8,IF($I303="判定中",$L303,IF($I303="未完了",$L303,"")),"")</f>
        <v/>
      </c>
      <c r="U303" s="96" t="str">
        <f>IF($D303=【設定】!$G$9,IF($I303="○",$L303,""),"")</f>
        <v/>
      </c>
      <c r="V303" s="96" t="str">
        <f>IF($D303=【設定】!$G$9,IF($I303="判定中",$L303,IF($I303="未完了",$L303,"")),"")</f>
        <v/>
      </c>
      <c r="W303" s="96" t="str">
        <f>IF($D303=【設定】!$G$10,IF($I303="○",$L303,""),"")</f>
        <v/>
      </c>
      <c r="X303" s="96" t="str">
        <f>IF($D303=【設定】!$G$10,IF($I303="判定中",$L303,IF($I303="未完了",$L303,"")),"")</f>
        <v/>
      </c>
      <c r="Y303" s="96" t="str">
        <f>IF($D303=【設定】!$G$11,IF($I303="○",$L303,""),"")</f>
        <v/>
      </c>
      <c r="Z303" s="96" t="str">
        <f>IF($D303=【設定】!$G$11,IF($I303="判定中",$L303,IF($I303="未完了",$L303,"")),"")</f>
        <v/>
      </c>
    </row>
    <row r="304" spans="1:26" x14ac:dyDescent="0.2">
      <c r="A304" s="20">
        <f t="shared" si="68"/>
        <v>298</v>
      </c>
      <c r="B304" s="21" t="str">
        <f t="shared" si="70"/>
        <v/>
      </c>
      <c r="C304" s="63"/>
      <c r="D304" s="64"/>
      <c r="E304" s="65"/>
      <c r="F304" s="66"/>
      <c r="G304" s="67"/>
      <c r="H304" s="68"/>
      <c r="I304" s="69"/>
      <c r="J304" s="67"/>
      <c r="K304" s="62" t="str">
        <f>IF(I304="×",0,IF(H304="","",H304/(VLOOKUP(E304,【設定】!$C$6:$D$26,2,FALSE))))</f>
        <v/>
      </c>
      <c r="L304" s="94" t="str">
        <f>IF(I304="×",0,IF(H304="","",H304/(VLOOKUP(E304,【設定】!$C$6:$D$26,2,FALSE))*VLOOKUP(E304,【設定】!$C$6:$E$26,3,FALSE)))</f>
        <v/>
      </c>
      <c r="M304" s="96" t="str">
        <f t="shared" si="59"/>
        <v/>
      </c>
      <c r="N304" s="96" t="str">
        <f t="shared" si="60"/>
        <v/>
      </c>
      <c r="O304" s="96" t="str">
        <f t="shared" si="61"/>
        <v/>
      </c>
      <c r="P304" s="96" t="str">
        <f t="shared" si="62"/>
        <v/>
      </c>
      <c r="Q304" s="96" t="str">
        <f>IF($D304=【設定】!$G$7,IF($I304="○",$L304,""),"")</f>
        <v/>
      </c>
      <c r="R304" s="96" t="str">
        <f>IF($D304=【設定】!$G$7,IF($I304="判定中",$L304,IF($I304="未完了",$L304,"")),"")</f>
        <v/>
      </c>
      <c r="S304" s="96" t="str">
        <f>IF($D304=【設定】!$G$8,IF($I304="○",$L304,""),"")</f>
        <v/>
      </c>
      <c r="T304" s="96" t="str">
        <f>IF($D304=【設定】!$G$8,IF($I304="判定中",$L304,IF($I304="未完了",$L304,"")),"")</f>
        <v/>
      </c>
      <c r="U304" s="96" t="str">
        <f>IF($D304=【設定】!$G$9,IF($I304="○",$L304,""),"")</f>
        <v/>
      </c>
      <c r="V304" s="96" t="str">
        <f>IF($D304=【設定】!$G$9,IF($I304="判定中",$L304,IF($I304="未完了",$L304,"")),"")</f>
        <v/>
      </c>
      <c r="W304" s="96" t="str">
        <f>IF($D304=【設定】!$G$10,IF($I304="○",$L304,""),"")</f>
        <v/>
      </c>
      <c r="X304" s="96" t="str">
        <f>IF($D304=【設定】!$G$10,IF($I304="判定中",$L304,IF($I304="未完了",$L304,"")),"")</f>
        <v/>
      </c>
      <c r="Y304" s="96" t="str">
        <f>IF($D304=【設定】!$G$11,IF($I304="○",$L304,""),"")</f>
        <v/>
      </c>
      <c r="Z304" s="96" t="str">
        <f>IF($D304=【設定】!$G$11,IF($I304="判定中",$L304,IF($I304="未完了",$L304,"")),"")</f>
        <v/>
      </c>
    </row>
    <row r="305" spans="1:26" x14ac:dyDescent="0.2">
      <c r="A305" s="20">
        <f t="shared" si="68"/>
        <v>299</v>
      </c>
      <c r="B305" s="21" t="str">
        <f t="shared" si="70"/>
        <v/>
      </c>
      <c r="C305" s="63"/>
      <c r="D305" s="64"/>
      <c r="E305" s="65"/>
      <c r="F305" s="66"/>
      <c r="G305" s="67"/>
      <c r="H305" s="68"/>
      <c r="I305" s="69"/>
      <c r="J305" s="67"/>
      <c r="K305" s="62" t="str">
        <f>IF(I305="×",0,IF(H305="","",H305/(VLOOKUP(E305,【設定】!$C$6:$D$26,2,FALSE))))</f>
        <v/>
      </c>
      <c r="L305" s="94" t="str">
        <f>IF(I305="×",0,IF(H305="","",H305/(VLOOKUP(E305,【設定】!$C$6:$D$26,2,FALSE))*VLOOKUP(E305,【設定】!$C$6:$E$26,3,FALSE)))</f>
        <v/>
      </c>
      <c r="M305" s="96" t="str">
        <f t="shared" si="59"/>
        <v/>
      </c>
      <c r="N305" s="96" t="str">
        <f t="shared" si="60"/>
        <v/>
      </c>
      <c r="O305" s="96" t="str">
        <f t="shared" si="61"/>
        <v/>
      </c>
      <c r="P305" s="96" t="str">
        <f t="shared" si="62"/>
        <v/>
      </c>
      <c r="Q305" s="96" t="str">
        <f>IF($D305=【設定】!$G$7,IF($I305="○",$L305,""),"")</f>
        <v/>
      </c>
      <c r="R305" s="96" t="str">
        <f>IF($D305=【設定】!$G$7,IF($I305="判定中",$L305,IF($I305="未完了",$L305,"")),"")</f>
        <v/>
      </c>
      <c r="S305" s="96" t="str">
        <f>IF($D305=【設定】!$G$8,IF($I305="○",$L305,""),"")</f>
        <v/>
      </c>
      <c r="T305" s="96" t="str">
        <f>IF($D305=【設定】!$G$8,IF($I305="判定中",$L305,IF($I305="未完了",$L305,"")),"")</f>
        <v/>
      </c>
      <c r="U305" s="96" t="str">
        <f>IF($D305=【設定】!$G$9,IF($I305="○",$L305,""),"")</f>
        <v/>
      </c>
      <c r="V305" s="96" t="str">
        <f>IF($D305=【設定】!$G$9,IF($I305="判定中",$L305,IF($I305="未完了",$L305,"")),"")</f>
        <v/>
      </c>
      <c r="W305" s="96" t="str">
        <f>IF($D305=【設定】!$G$10,IF($I305="○",$L305,""),"")</f>
        <v/>
      </c>
      <c r="X305" s="96" t="str">
        <f>IF($D305=【設定】!$G$10,IF($I305="判定中",$L305,IF($I305="未完了",$L305,"")),"")</f>
        <v/>
      </c>
      <c r="Y305" s="96" t="str">
        <f>IF($D305=【設定】!$G$11,IF($I305="○",$L305,""),"")</f>
        <v/>
      </c>
      <c r="Z305" s="96" t="str">
        <f>IF($D305=【設定】!$G$11,IF($I305="判定中",$L305,IF($I305="未完了",$L305,"")),"")</f>
        <v/>
      </c>
    </row>
    <row r="306" spans="1:26" x14ac:dyDescent="0.2">
      <c r="A306" s="23">
        <f t="shared" si="68"/>
        <v>300</v>
      </c>
      <c r="B306" s="70" t="str">
        <f t="shared" ref="B306" si="71">IF(C306="","",TEXT(C306,"YYYY年MM月"))</f>
        <v/>
      </c>
      <c r="C306" s="71"/>
      <c r="D306" s="71"/>
      <c r="E306" s="72"/>
      <c r="F306" s="73"/>
      <c r="G306" s="74"/>
      <c r="H306" s="75"/>
      <c r="I306" s="73"/>
      <c r="J306" s="74"/>
      <c r="K306" s="76" t="str">
        <f>IF(I306="×",0,IF(H306="","",H306/(VLOOKUP(E306,【設定】!$C$6:$D$26,2,FALSE))))</f>
        <v/>
      </c>
      <c r="L306" s="77" t="str">
        <f>IF(I306="×",0,IF(H306="","",H306/(VLOOKUP(E306,【設定】!$C$6:$D$26,2,FALSE))*VLOOKUP(E306,【設定】!$C$6:$E$26,3,FALSE)))</f>
        <v/>
      </c>
      <c r="M306" s="96" t="str">
        <f t="shared" si="59"/>
        <v/>
      </c>
      <c r="N306" s="96" t="str">
        <f t="shared" si="60"/>
        <v/>
      </c>
      <c r="O306" s="96" t="str">
        <f t="shared" si="61"/>
        <v/>
      </c>
      <c r="P306" s="96" t="str">
        <f t="shared" si="62"/>
        <v/>
      </c>
      <c r="Q306" s="96" t="str">
        <f>IF($D306=【設定】!$G$7,IF($I306="○",$L306,""),"")</f>
        <v/>
      </c>
      <c r="R306" s="96" t="str">
        <f>IF($D306=【設定】!$G$7,IF($I306="判定中",$L306,IF($I306="未完了",$L306,"")),"")</f>
        <v/>
      </c>
      <c r="S306" s="96" t="str">
        <f>IF($D306=【設定】!$G$8,IF($I306="○",$L306,""),"")</f>
        <v/>
      </c>
      <c r="T306" s="96" t="str">
        <f>IF($D306=【設定】!$G$8,IF($I306="判定中",$L306,IF($I306="未完了",$L306,"")),"")</f>
        <v/>
      </c>
      <c r="U306" s="96" t="str">
        <f>IF($D306=【設定】!$G$9,IF($I306="○",$L306,""),"")</f>
        <v/>
      </c>
      <c r="V306" s="96" t="str">
        <f>IF($D306=【設定】!$G$9,IF($I306="判定中",$L306,IF($I306="未完了",$L306,"")),"")</f>
        <v/>
      </c>
      <c r="W306" s="96" t="str">
        <f>IF($D306=【設定】!$G$10,IF($I306="○",$L306,""),"")</f>
        <v/>
      </c>
      <c r="X306" s="96" t="str">
        <f>IF($D306=【設定】!$G$10,IF($I306="判定中",$L306,IF($I306="未完了",$L306,"")),"")</f>
        <v/>
      </c>
      <c r="Y306" s="96" t="str">
        <f>IF($D306=【設定】!$G$11,IF($I306="○",$L306,""),"")</f>
        <v/>
      </c>
      <c r="Z306" s="96" t="str">
        <f>IF($D306=【設定】!$G$11,IF($I306="判定中",$L306,IF($I306="未完了",$L306,"")),"")</f>
        <v/>
      </c>
    </row>
    <row r="307" spans="1:26" x14ac:dyDescent="0.2">
      <c r="K307" s="8"/>
      <c r="L307" s="8"/>
      <c r="M307" s="18" t="str">
        <f>IF($I307="○",$L307,"")</f>
        <v/>
      </c>
      <c r="N307" s="18" t="str">
        <f>IF($I307="判定中",$L307,"")</f>
        <v/>
      </c>
    </row>
  </sheetData>
  <sheetProtection sheet="1" objects="1" scenarios="1" insertColumns="0" insertRows="0"/>
  <autoFilter ref="C5:L307" xr:uid="{00000000-0009-0000-0000-000001000000}"/>
  <mergeCells count="7">
    <mergeCell ref="Y4:Z4"/>
    <mergeCell ref="M4:N4"/>
    <mergeCell ref="O4:P4"/>
    <mergeCell ref="Q4:R4"/>
    <mergeCell ref="S4:T4"/>
    <mergeCell ref="U4:V4"/>
    <mergeCell ref="W4:X4"/>
  </mergeCells>
  <phoneticPr fontId="10"/>
  <conditionalFormatting sqref="A6:I26 A33:I306 K6:L306">
    <cfRule type="expression" dxfId="19" priority="16" stopIfTrue="1">
      <formula>$I6="○"</formula>
    </cfRule>
  </conditionalFormatting>
  <conditionalFormatting sqref="A6:I26 A33:I306 K6:L306">
    <cfRule type="expression" dxfId="18" priority="15">
      <formula>$I6="×"</formula>
    </cfRule>
  </conditionalFormatting>
  <conditionalFormatting sqref="A30:I32 B28:I29 K28:L32">
    <cfRule type="expression" dxfId="17" priority="12" stopIfTrue="1">
      <formula>$I28="○"</formula>
    </cfRule>
  </conditionalFormatting>
  <conditionalFormatting sqref="A30:I32 B28:I29 K28:L32">
    <cfRule type="expression" dxfId="16" priority="11">
      <formula>$I28="×"</formula>
    </cfRule>
  </conditionalFormatting>
  <conditionalFormatting sqref="A27:A29">
    <cfRule type="expression" dxfId="15" priority="8" stopIfTrue="1">
      <formula>$I27="○"</formula>
    </cfRule>
  </conditionalFormatting>
  <conditionalFormatting sqref="A27:A29">
    <cfRule type="expression" dxfId="14" priority="7">
      <formula>$I27="×"</formula>
    </cfRule>
  </conditionalFormatting>
  <conditionalFormatting sqref="B27:I27 K27:L27">
    <cfRule type="expression" dxfId="13" priority="10" stopIfTrue="1">
      <formula>$I27="○"</formula>
    </cfRule>
  </conditionalFormatting>
  <conditionalFormatting sqref="B27:I27 K27:L27">
    <cfRule type="expression" dxfId="12" priority="9">
      <formula>$I27="×"</formula>
    </cfRule>
  </conditionalFormatting>
  <conditionalFormatting sqref="J33:J306 J6:J26">
    <cfRule type="expression" dxfId="11" priority="6" stopIfTrue="1">
      <formula>$I6="○"</formula>
    </cfRule>
  </conditionalFormatting>
  <conditionalFormatting sqref="J33:J306 J6:J26">
    <cfRule type="expression" dxfId="10" priority="5">
      <formula>$I6="×"</formula>
    </cfRule>
  </conditionalFormatting>
  <conditionalFormatting sqref="J28:J32">
    <cfRule type="expression" dxfId="9" priority="4" stopIfTrue="1">
      <formula>$I28="○"</formula>
    </cfRule>
  </conditionalFormatting>
  <conditionalFormatting sqref="J28:J32">
    <cfRule type="expression" dxfId="8" priority="3">
      <formula>$I28="×"</formula>
    </cfRule>
  </conditionalFormatting>
  <conditionalFormatting sqref="J27">
    <cfRule type="expression" dxfId="7" priority="2" stopIfTrue="1">
      <formula>$I27="○"</formula>
    </cfRule>
  </conditionalFormatting>
  <conditionalFormatting sqref="J27">
    <cfRule type="expression" dxfId="6" priority="1">
      <formula>$I27="×"</formula>
    </cfRule>
  </conditionalFormatting>
  <dataValidations count="1">
    <dataValidation type="list" allowBlank="1" showInputMessage="1" showErrorMessage="1" sqref="I6:I306" xr:uid="{00000000-0002-0000-0100-000000000000}">
      <formula1>"○,×,判定中,未完了"</formula1>
    </dataValidation>
  </dataValidations>
  <hyperlinks>
    <hyperlink ref="D2" r:id="rId1" xr:uid="{63E53990-E73F-4DDF-97FC-E8973A534F21}"/>
    <hyperlink ref="D3" r:id="rId2" xr:uid="{70DB34E0-76BE-49B4-BF6F-99210C9329D6}"/>
  </hyperlink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【設定】!$G$6:$G$11</xm:f>
          </x14:formula1>
          <xm:sqref>D6:D306</xm:sqref>
        </x14:dataValidation>
        <x14:dataValidation type="list" allowBlank="1" showInputMessage="1" showErrorMessage="1" xr:uid="{00000000-0002-0000-0100-000002000000}">
          <x14:formula1>
            <xm:f>【設定】!$C$6:$C$26</xm:f>
          </x14:formula1>
          <xm:sqref>E6:E306</xm:sqref>
        </x14:dataValidation>
        <x14:dataValidation type="list" allowBlank="1" showInputMessage="1" showErrorMessage="1" xr:uid="{00000000-0002-0000-0100-000003000000}">
          <x14:formula1>
            <xm:f>【設定】!$F$6:$F$26</xm:f>
          </x14:formula1>
          <xm:sqref>F6:F306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0"/>
  <sheetViews>
    <sheetView showGridLines="0" zoomScale="85" zoomScaleNormal="85" workbookViewId="0"/>
  </sheetViews>
  <sheetFormatPr defaultColWidth="9" defaultRowHeight="13" x14ac:dyDescent="0.2"/>
  <cols>
    <col min="1" max="1" width="4.81640625" customWidth="1"/>
    <col min="2" max="2" width="15.90625" customWidth="1"/>
    <col min="3" max="6" width="15.7265625" style="11" customWidth="1"/>
    <col min="7" max="8" width="15.7265625" customWidth="1"/>
    <col min="9" max="9" width="9" customWidth="1"/>
  </cols>
  <sheetData>
    <row r="2" spans="2:9" x14ac:dyDescent="0.2">
      <c r="B2" s="52" t="s">
        <v>61</v>
      </c>
    </row>
    <row r="4" spans="2:9" ht="28.5" customHeight="1" x14ac:dyDescent="0.2">
      <c r="C4" s="79" t="s">
        <v>32</v>
      </c>
      <c r="D4" s="79"/>
      <c r="E4" s="80" t="s">
        <v>60</v>
      </c>
      <c r="F4" s="80"/>
      <c r="G4" s="78" t="s">
        <v>31</v>
      </c>
      <c r="H4" s="78"/>
    </row>
    <row r="5" spans="2:9" ht="19.5" customHeight="1" x14ac:dyDescent="0.2">
      <c r="C5" s="51" t="s">
        <v>33</v>
      </c>
      <c r="D5" s="51" t="s">
        <v>90</v>
      </c>
      <c r="E5" s="47" t="s">
        <v>33</v>
      </c>
      <c r="F5" s="47" t="s">
        <v>90</v>
      </c>
      <c r="G5" s="48" t="s">
        <v>33</v>
      </c>
      <c r="H5" s="48" t="s">
        <v>90</v>
      </c>
    </row>
    <row r="6" spans="2:9" x14ac:dyDescent="0.2">
      <c r="B6" s="4" t="str">
        <f>IF(【設定】!C7="","",【設定】!C7)</f>
        <v>ハピタス</v>
      </c>
      <c r="C6" s="50">
        <f>IF(【設定】!C7="","",SUMIF(案件管理!$E:$E,B6,案件管理!O:O))</f>
        <v>1338</v>
      </c>
      <c r="D6" s="50">
        <f>IF(【設定】!C7="","",SUMIF(案件管理!$E:$E,B6,案件管理!P:P))</f>
        <v>12000</v>
      </c>
      <c r="E6" s="49">
        <f>IF(【設定】!C7="","",C6/VLOOKUP(B6,【設定】!$C$6:$D$26,2,FALSE))</f>
        <v>1338</v>
      </c>
      <c r="F6" s="49">
        <f>IF(【設定】!C7="","",D6/VLOOKUP(B6,【設定】!$C$6:$D$26,2,FALSE))</f>
        <v>12000</v>
      </c>
      <c r="G6" s="45">
        <f>IF(【設定】!C7="","",SUMIF(案件管理!$E:$E,B6,案件管理!M:M))</f>
        <v>1083.7800000000002</v>
      </c>
      <c r="H6" s="45">
        <f>IF(【設定】!C7="","",SUMIF(案件管理!$E:$E,B6,案件管理!N:N))</f>
        <v>9720</v>
      </c>
      <c r="I6" s="13"/>
    </row>
    <row r="7" spans="2:9" x14ac:dyDescent="0.2">
      <c r="B7" s="4" t="str">
        <f>IF(【設定】!C8="","",【設定】!C8)</f>
        <v>モッピー</v>
      </c>
      <c r="C7" s="50">
        <f>IF(【設定】!C8="","",SUMIF(案件管理!$E:$E,B7,案件管理!O:O))</f>
        <v>9000</v>
      </c>
      <c r="D7" s="50">
        <f>IF(【設定】!C8="","",SUMIF(案件管理!$E:$E,B7,案件管理!P:P))</f>
        <v>0</v>
      </c>
      <c r="E7" s="49">
        <f>IF(【設定】!C8="","",C7/VLOOKUP(B7,【設定】!$C$6:$D$26,2,FALSE))</f>
        <v>9000</v>
      </c>
      <c r="F7" s="49">
        <f>IF(【設定】!C8="","",D7/VLOOKUP(B7,【設定】!$C$6:$D$26,2,FALSE))</f>
        <v>0</v>
      </c>
      <c r="G7" s="45">
        <f>IF(【設定】!C8="","",SUMIF(案件管理!$E:$E,B7,案件管理!M:M))</f>
        <v>7290.0000000000009</v>
      </c>
      <c r="H7" s="45">
        <f>IF(【設定】!C8="","",SUMIF(案件管理!$E:$E,B7,案件管理!N:N))</f>
        <v>0</v>
      </c>
      <c r="I7" s="13"/>
    </row>
    <row r="8" spans="2:9" x14ac:dyDescent="0.2">
      <c r="B8" s="4" t="str">
        <f>IF(【設定】!C9="","",【設定】!C9)</f>
        <v>ちょびリッチ</v>
      </c>
      <c r="C8" s="50">
        <f>IF(【設定】!C9="","",SUMIF(案件管理!$E:$E,B8,案件管理!O:O))</f>
        <v>24000</v>
      </c>
      <c r="D8" s="50">
        <f>IF(【設定】!C9="","",SUMIF(案件管理!$E:$E,B8,案件管理!P:P))</f>
        <v>0</v>
      </c>
      <c r="E8" s="49">
        <f>IF(【設定】!C9="","",C8/VLOOKUP(B8,【設定】!$C$6:$D$26,2,FALSE))</f>
        <v>12000</v>
      </c>
      <c r="F8" s="49">
        <f>IF(【設定】!C9="","",D8/VLOOKUP(B8,【設定】!$C$6:$D$26,2,FALSE))</f>
        <v>0</v>
      </c>
      <c r="G8" s="45">
        <f>IF(【設定】!C9="","",SUMIF(案件管理!$E:$E,B8,案件管理!M:M))</f>
        <v>9720</v>
      </c>
      <c r="H8" s="45">
        <f>IF(【設定】!C9="","",SUMIF(案件管理!$E:$E,B8,案件管理!N:N))</f>
        <v>0</v>
      </c>
      <c r="I8" s="13"/>
    </row>
    <row r="9" spans="2:9" x14ac:dyDescent="0.2">
      <c r="B9" s="4" t="str">
        <f>IF(【設定】!C10="","",【設定】!C10)</f>
        <v>ライフメディア</v>
      </c>
      <c r="C9" s="50">
        <f>IF(【設定】!C10="","",SUMIF(案件管理!$E:$E,B9,案件管理!O:O))</f>
        <v>0</v>
      </c>
      <c r="D9" s="50">
        <f>IF(【設定】!C10="","",SUMIF(案件管理!$E:$E,B9,案件管理!P:P))</f>
        <v>0</v>
      </c>
      <c r="E9" s="49">
        <f>IF(【設定】!C10="","",C9/VLOOKUP(B9,【設定】!$C$6:$D$26,2,FALSE))</f>
        <v>0</v>
      </c>
      <c r="F9" s="49">
        <f>IF(【設定】!C10="","",D9/VLOOKUP(B9,【設定】!$C$6:$D$26,2,FALSE))</f>
        <v>0</v>
      </c>
      <c r="G9" s="45">
        <f>IF(【設定】!C10="","",SUMIF(案件管理!$E:$E,B9,案件管理!M:M))</f>
        <v>0</v>
      </c>
      <c r="H9" s="45">
        <f>IF(【設定】!C10="","",SUMIF(案件管理!$E:$E,B9,案件管理!N:N))</f>
        <v>0</v>
      </c>
      <c r="I9" s="13"/>
    </row>
    <row r="10" spans="2:9" x14ac:dyDescent="0.2">
      <c r="B10" s="4" t="str">
        <f>IF(【設定】!C11="","",【設定】!C11)</f>
        <v>すぐたま</v>
      </c>
      <c r="C10" s="50">
        <f>IF(【設定】!C11="","",SUMIF(案件管理!$E:$E,B10,案件管理!O:O))</f>
        <v>26000</v>
      </c>
      <c r="D10" s="50">
        <f>IF(【設定】!C11="","",SUMIF(案件管理!$E:$E,B10,案件管理!P:P))</f>
        <v>0</v>
      </c>
      <c r="E10" s="49">
        <f>IF(【設定】!C11="","",C10/VLOOKUP(B10,【設定】!$C$6:$D$26,2,FALSE))</f>
        <v>13000</v>
      </c>
      <c r="F10" s="49">
        <f>IF(【設定】!C11="","",D10/VLOOKUP(B10,【設定】!$C$6:$D$26,2,FALSE))</f>
        <v>0</v>
      </c>
      <c r="G10" s="45">
        <f>IF(【設定】!C11="","",SUMIF(案件管理!$E:$E,B10,案件管理!M:M))</f>
        <v>9100</v>
      </c>
      <c r="H10" s="45">
        <f>IF(【設定】!C11="","",SUMIF(案件管理!$E:$E,B10,案件管理!N:N))</f>
        <v>0</v>
      </c>
      <c r="I10" s="13"/>
    </row>
    <row r="11" spans="2:9" x14ac:dyDescent="0.2">
      <c r="B11" s="4" t="str">
        <f>IF(【設定】!C12="","",【設定】!C12)</f>
        <v>ECナビ</v>
      </c>
      <c r="C11" s="50">
        <f>IF(【設定】!C12="","",SUMIF(案件管理!$E:$E,B11,案件管理!O:O))</f>
        <v>0</v>
      </c>
      <c r="D11" s="50">
        <f>IF(【設定】!C12="","",SUMIF(案件管理!$E:$E,B11,案件管理!P:P))</f>
        <v>0</v>
      </c>
      <c r="E11" s="49">
        <f>IF(【設定】!C12="","",C11/VLOOKUP(B11,【設定】!$C$6:$D$26,2,FALSE))</f>
        <v>0</v>
      </c>
      <c r="F11" s="49">
        <f>IF(【設定】!C12="","",D11/VLOOKUP(B11,【設定】!$C$6:$D$26,2,FALSE))</f>
        <v>0</v>
      </c>
      <c r="G11" s="45">
        <f>IF(【設定】!C12="","",SUMIF(案件管理!$E:$E,B11,案件管理!M:M))</f>
        <v>0</v>
      </c>
      <c r="H11" s="45">
        <f>IF(【設定】!C12="","",SUMIF(案件管理!$E:$E,B11,案件管理!N:N))</f>
        <v>0</v>
      </c>
      <c r="I11" s="13"/>
    </row>
    <row r="12" spans="2:9" x14ac:dyDescent="0.2">
      <c r="B12" s="4" t="str">
        <f>IF(【設定】!C13="","",【設定】!C13)</f>
        <v>i2iポイント</v>
      </c>
      <c r="C12" s="50">
        <f>IF(【設定】!C13="","",SUMIF(案件管理!$E:$E,B12,案件管理!O:O))</f>
        <v>0</v>
      </c>
      <c r="D12" s="50">
        <f>IF(【設定】!C13="","",SUMIF(案件管理!$E:$E,B12,案件管理!P:P))</f>
        <v>0</v>
      </c>
      <c r="E12" s="49">
        <f>IF(【設定】!C13="","",C12/VLOOKUP(B12,【設定】!$C$6:$D$26,2,FALSE))</f>
        <v>0</v>
      </c>
      <c r="F12" s="49">
        <f>IF(【設定】!C13="","",D12/VLOOKUP(B12,【設定】!$C$6:$D$26,2,FALSE))</f>
        <v>0</v>
      </c>
      <c r="G12" s="45">
        <f>IF(【設定】!C13="","",SUMIF(案件管理!$E:$E,B12,案件管理!M:M))</f>
        <v>0</v>
      </c>
      <c r="H12" s="45">
        <f>IF(【設定】!C13="","",SUMIF(案件管理!$E:$E,B12,案件管理!N:N))</f>
        <v>0</v>
      </c>
      <c r="I12" s="13"/>
    </row>
    <row r="13" spans="2:9" x14ac:dyDescent="0.2">
      <c r="B13" s="4" t="str">
        <f>IF(【設定】!C14="","",【設定】!C14)</f>
        <v>げん玉</v>
      </c>
      <c r="C13" s="50">
        <f>IF(【設定】!C14="","",SUMIF(案件管理!$E:$E,B13,案件管理!O:O))</f>
        <v>0</v>
      </c>
      <c r="D13" s="50">
        <f>IF(【設定】!C14="","",SUMIF(案件管理!$E:$E,B13,案件管理!P:P))</f>
        <v>0</v>
      </c>
      <c r="E13" s="49">
        <f>IF(【設定】!C14="","",C13/VLOOKUP(B13,【設定】!$C$6:$D$26,2,FALSE))</f>
        <v>0</v>
      </c>
      <c r="F13" s="49">
        <f>IF(【設定】!C14="","",D13/VLOOKUP(B13,【設定】!$C$6:$D$26,2,FALSE))</f>
        <v>0</v>
      </c>
      <c r="G13" s="45">
        <f>IF(【設定】!C14="","",SUMIF(案件管理!$E:$E,B13,案件管理!M:M))</f>
        <v>0</v>
      </c>
      <c r="H13" s="45">
        <f>IF(【設定】!C14="","",SUMIF(案件管理!$E:$E,B13,案件管理!N:N))</f>
        <v>0</v>
      </c>
      <c r="I13" s="13"/>
    </row>
    <row r="14" spans="2:9" x14ac:dyDescent="0.2">
      <c r="B14" s="4" t="str">
        <f>IF(【設定】!C15="","",【設定】!C15)</f>
        <v>ポイントインカム</v>
      </c>
      <c r="C14" s="50">
        <f>IF(【設定】!C15="","",SUMIF(案件管理!$E:$E,B14,案件管理!O:O))</f>
        <v>0</v>
      </c>
      <c r="D14" s="50">
        <f>IF(【設定】!C15="","",SUMIF(案件管理!$E:$E,B14,案件管理!P:P))</f>
        <v>0</v>
      </c>
      <c r="E14" s="49">
        <f>IF(【設定】!C15="","",C14/VLOOKUP(B14,【設定】!$C$6:$D$26,2,FALSE))</f>
        <v>0</v>
      </c>
      <c r="F14" s="49">
        <f>IF(【設定】!C15="","",D14/VLOOKUP(B14,【設定】!$C$6:$D$26,2,FALSE))</f>
        <v>0</v>
      </c>
      <c r="G14" s="45">
        <f>IF(【設定】!C15="","",SUMIF(案件管理!$E:$E,B14,案件管理!M:M))</f>
        <v>0</v>
      </c>
      <c r="H14" s="45">
        <f>IF(【設定】!C15="","",SUMIF(案件管理!$E:$E,B14,案件管理!N:N))</f>
        <v>0</v>
      </c>
      <c r="I14" s="13"/>
    </row>
    <row r="15" spans="2:9" x14ac:dyDescent="0.2">
      <c r="B15" s="4" t="str">
        <f>IF(【設定】!C16="","",【設定】!C16)</f>
        <v>ゲットマネー</v>
      </c>
      <c r="C15" s="50">
        <f>IF(【設定】!C16="","",SUMIF(案件管理!$E:$E,B15,案件管理!O:O))</f>
        <v>0</v>
      </c>
      <c r="D15" s="50">
        <f>IF(【設定】!C16="","",SUMIF(案件管理!$E:$E,B15,案件管理!P:P))</f>
        <v>0</v>
      </c>
      <c r="E15" s="49">
        <f>IF(【設定】!C16="","",C15/VLOOKUP(B15,【設定】!$C$6:$D$26,2,FALSE))</f>
        <v>0</v>
      </c>
      <c r="F15" s="49">
        <f>IF(【設定】!C16="","",D15/VLOOKUP(B15,【設定】!$C$6:$D$26,2,FALSE))</f>
        <v>0</v>
      </c>
      <c r="G15" s="45">
        <f>IF(【設定】!C16="","",SUMIF(案件管理!$E:$E,B15,案件管理!M:M))</f>
        <v>0</v>
      </c>
      <c r="H15" s="45">
        <f>IF(【設定】!C16="","",SUMIF(案件管理!$E:$E,B15,案件管理!N:N))</f>
        <v>0</v>
      </c>
      <c r="I15" s="13"/>
    </row>
    <row r="16" spans="2:9" x14ac:dyDescent="0.2">
      <c r="B16" s="4" t="str">
        <f>IF(【設定】!C17="","",【設定】!C17)</f>
        <v>ポイントタウン</v>
      </c>
      <c r="C16" s="50">
        <f>IF(【設定】!C17="","",SUMIF(案件管理!$E:$E,B16,案件管理!O:O))</f>
        <v>440000</v>
      </c>
      <c r="D16" s="50">
        <f>IF(【設定】!C17="","",SUMIF(案件管理!$E:$E,B16,案件管理!P:P))</f>
        <v>816</v>
      </c>
      <c r="E16" s="49">
        <f>IF(【設定】!C17="","",C16/VLOOKUP(B16,【設定】!$C$6:$D$26,2,FALSE))</f>
        <v>22000</v>
      </c>
      <c r="F16" s="49">
        <f>IF(【設定】!C17="","",D16/VLOOKUP(B16,【設定】!$C$6:$D$26,2,FALSE))</f>
        <v>40.799999999999997</v>
      </c>
      <c r="G16" s="45">
        <f>IF(【設定】!C17="","",SUMIF(案件管理!$E:$E,B16,案件管理!M:M))</f>
        <v>17820</v>
      </c>
      <c r="H16" s="45">
        <f>IF(【設定】!C17="","",SUMIF(案件管理!$E:$E,B16,案件管理!N:N))</f>
        <v>33.048000000000002</v>
      </c>
      <c r="I16" s="13"/>
    </row>
    <row r="17" spans="2:9" x14ac:dyDescent="0.2">
      <c r="B17" s="4" t="str">
        <f>IF(【設定】!C18="","",【設定】!C18)</f>
        <v>Gポイント</v>
      </c>
      <c r="C17" s="50">
        <f>IF(【設定】!C18="","",SUMIF(案件管理!$E:$E,B17,案件管理!O:O))</f>
        <v>0</v>
      </c>
      <c r="D17" s="50">
        <f>IF(【設定】!C18="","",SUMIF(案件管理!$E:$E,B17,案件管理!P:P))</f>
        <v>0</v>
      </c>
      <c r="E17" s="49">
        <f>IF(【設定】!C18="","",C17/VLOOKUP(B17,【設定】!$C$6:$D$26,2,FALSE))</f>
        <v>0</v>
      </c>
      <c r="F17" s="49">
        <f>IF(【設定】!C18="","",D17/VLOOKUP(B17,【設定】!$C$6:$D$26,2,FALSE))</f>
        <v>0</v>
      </c>
      <c r="G17" s="45">
        <f>IF(【設定】!C18="","",SUMIF(案件管理!$E:$E,B17,案件管理!M:M))</f>
        <v>0</v>
      </c>
      <c r="H17" s="45">
        <f>IF(【設定】!C18="","",SUMIF(案件管理!$E:$E,B17,案件管理!N:N))</f>
        <v>0</v>
      </c>
      <c r="I17" s="13"/>
    </row>
    <row r="18" spans="2:9" x14ac:dyDescent="0.2">
      <c r="B18" s="4" t="str">
        <f>IF(【設定】!C19="","",【設定】!C19)</f>
        <v>ドットマネー</v>
      </c>
      <c r="C18" s="50">
        <f>IF(【設定】!C19="","",SUMIF(案件管理!$E:$E,B18,案件管理!O:O))</f>
        <v>0</v>
      </c>
      <c r="D18" s="50">
        <f>IF(【設定】!C19="","",SUMIF(案件管理!$E:$E,B18,案件管理!P:P))</f>
        <v>0</v>
      </c>
      <c r="E18" s="49">
        <f>IF(【設定】!C19="","",C18/VLOOKUP(B18,【設定】!$C$6:$D$26,2,FALSE))</f>
        <v>0</v>
      </c>
      <c r="F18" s="49">
        <f>IF(【設定】!C19="","",D18/VLOOKUP(B18,【設定】!$C$6:$D$26,2,FALSE))</f>
        <v>0</v>
      </c>
      <c r="G18" s="45">
        <f>IF(【設定】!C19="","",SUMIF(案件管理!$E:$E,B18,案件管理!M:M))</f>
        <v>0</v>
      </c>
      <c r="H18" s="45">
        <f>IF(【設定】!C19="","",SUMIF(案件管理!$E:$E,B18,案件管理!N:N))</f>
        <v>0</v>
      </c>
      <c r="I18" s="13"/>
    </row>
    <row r="19" spans="2:9" x14ac:dyDescent="0.2">
      <c r="B19" s="4" t="str">
        <f>IF(【設定】!C20="","",【設定】!C20)</f>
        <v>ファンくる</v>
      </c>
      <c r="C19" s="50">
        <f>IF(【設定】!C20="","",SUMIF(案件管理!$E:$E,B19,案件管理!O:O))</f>
        <v>0</v>
      </c>
      <c r="D19" s="50">
        <f>IF(【設定】!C20="","",SUMIF(案件管理!$E:$E,B19,案件管理!P:P))</f>
        <v>0</v>
      </c>
      <c r="E19" s="49">
        <f>IF(【設定】!C20="","",C19/VLOOKUP(B19,【設定】!$C$6:$D$26,2,FALSE))</f>
        <v>0</v>
      </c>
      <c r="F19" s="49">
        <f>IF(【設定】!C20="","",D19/VLOOKUP(B19,【設定】!$C$6:$D$26,2,FALSE))</f>
        <v>0</v>
      </c>
      <c r="G19" s="45">
        <f>IF(【設定】!C20="","",SUMIF(案件管理!$E:$E,B19,案件管理!M:M))</f>
        <v>0</v>
      </c>
      <c r="H19" s="45">
        <f>IF(【設定】!C20="","",SUMIF(案件管理!$E:$E,B19,案件管理!N:N))</f>
        <v>0</v>
      </c>
      <c r="I19" s="13"/>
    </row>
    <row r="20" spans="2:9" x14ac:dyDescent="0.2">
      <c r="B20" s="4" t="str">
        <f>IF(【設定】!C21="","",【設定】!C21)</f>
        <v/>
      </c>
      <c r="C20" s="50" t="str">
        <f>IF(【設定】!C21="","",SUMIF(案件管理!$E:$E,B20,案件管理!O:O))</f>
        <v/>
      </c>
      <c r="D20" s="50" t="str">
        <f>IF(【設定】!C21="","",SUMIF(案件管理!$E:$E,B20,案件管理!P:P))</f>
        <v/>
      </c>
      <c r="E20" s="49" t="str">
        <f>IF(【設定】!C21="","",C20/VLOOKUP(B20,【設定】!$C$6:$D$26,2,FALSE))</f>
        <v/>
      </c>
      <c r="F20" s="49" t="str">
        <f>IF(【設定】!C21="","",D20/VLOOKUP(B20,【設定】!$C$6:$D$26,2,FALSE))</f>
        <v/>
      </c>
      <c r="G20" s="45" t="str">
        <f>IF(【設定】!C21="","",SUMIF(案件管理!$E:$E,B20,案件管理!M:M))</f>
        <v/>
      </c>
      <c r="H20" s="45" t="str">
        <f>IF(【設定】!C21="","",SUMIF(案件管理!$E:$E,B20,案件管理!N:N))</f>
        <v/>
      </c>
      <c r="I20" s="13"/>
    </row>
    <row r="21" spans="2:9" x14ac:dyDescent="0.2">
      <c r="B21" s="4" t="str">
        <f>IF(【設定】!C22="","",【設定】!C22)</f>
        <v/>
      </c>
      <c r="C21" s="50" t="str">
        <f>IF(【設定】!C22="","",SUMIF(案件管理!$E:$E,B21,案件管理!O:O))</f>
        <v/>
      </c>
      <c r="D21" s="50" t="str">
        <f>IF(【設定】!C22="","",SUMIF(案件管理!$E:$E,B21,案件管理!P:P))</f>
        <v/>
      </c>
      <c r="E21" s="49" t="str">
        <f>IF(【設定】!C22="","",C21/VLOOKUP(B21,【設定】!$C$6:$D$26,2,FALSE))</f>
        <v/>
      </c>
      <c r="F21" s="49" t="str">
        <f>IF(【設定】!C22="","",D21/VLOOKUP(B21,【設定】!$C$6:$D$26,2,FALSE))</f>
        <v/>
      </c>
      <c r="G21" s="45" t="str">
        <f>IF(【設定】!C22="","",SUMIF(案件管理!$E:$E,B21,案件管理!M:M))</f>
        <v/>
      </c>
      <c r="H21" s="45" t="str">
        <f>IF(【設定】!C22="","",SUMIF(案件管理!$E:$E,B21,案件管理!N:N))</f>
        <v/>
      </c>
      <c r="I21" s="13"/>
    </row>
    <row r="22" spans="2:9" x14ac:dyDescent="0.2">
      <c r="B22" s="4" t="str">
        <f>IF(【設定】!C23="","",【設定】!C23)</f>
        <v/>
      </c>
      <c r="C22" s="50" t="str">
        <f>IF(【設定】!C23="","",SUMIF(案件管理!$E:$E,B22,案件管理!O:O))</f>
        <v/>
      </c>
      <c r="D22" s="50" t="str">
        <f>IF(【設定】!C23="","",SUMIF(案件管理!$E:$E,B22,案件管理!P:P))</f>
        <v/>
      </c>
      <c r="E22" s="49" t="str">
        <f>IF(【設定】!C23="","",C22/VLOOKUP(B22,【設定】!$C$6:$D$26,2,FALSE))</f>
        <v/>
      </c>
      <c r="F22" s="49" t="str">
        <f>IF(【設定】!C23="","",D22/VLOOKUP(B22,【設定】!$C$6:$D$26,2,FALSE))</f>
        <v/>
      </c>
      <c r="G22" s="45" t="str">
        <f>IF(【設定】!C23="","",SUMIF(案件管理!$E:$E,B22,案件管理!M:M))</f>
        <v/>
      </c>
      <c r="H22" s="45" t="str">
        <f>IF(【設定】!C23="","",SUMIF(案件管理!$E:$E,B22,案件管理!N:N))</f>
        <v/>
      </c>
      <c r="I22" s="13"/>
    </row>
    <row r="23" spans="2:9" x14ac:dyDescent="0.2">
      <c r="B23" s="4" t="str">
        <f>IF(【設定】!C24="","",【設定】!C24)</f>
        <v/>
      </c>
      <c r="C23" s="50" t="str">
        <f>IF(【設定】!C24="","",SUMIF(案件管理!$E:$E,B23,案件管理!O:O))</f>
        <v/>
      </c>
      <c r="D23" s="50" t="str">
        <f>IF(【設定】!C24="","",SUMIF(案件管理!$E:$E,B23,案件管理!P:P))</f>
        <v/>
      </c>
      <c r="E23" s="49" t="str">
        <f>IF(【設定】!C24="","",C23/VLOOKUP(B23,【設定】!$C$6:$D$26,2,FALSE))</f>
        <v/>
      </c>
      <c r="F23" s="49" t="str">
        <f>IF(【設定】!C24="","",D23/VLOOKUP(B23,【設定】!$C$6:$D$26,2,FALSE))</f>
        <v/>
      </c>
      <c r="G23" s="45" t="str">
        <f>IF(【設定】!C24="","",SUMIF(案件管理!$E:$E,B23,案件管理!M:M))</f>
        <v/>
      </c>
      <c r="H23" s="45" t="str">
        <f>IF(【設定】!C24="","",SUMIF(案件管理!$E:$E,B23,案件管理!N:N))</f>
        <v/>
      </c>
      <c r="I23" s="13"/>
    </row>
    <row r="24" spans="2:9" x14ac:dyDescent="0.2">
      <c r="B24" s="4" t="str">
        <f>IF(【設定】!C25="","",【設定】!C25)</f>
        <v/>
      </c>
      <c r="C24" s="50" t="str">
        <f>IF(【設定】!C25="","",SUMIF(案件管理!$E:$E,B24,案件管理!O:O))</f>
        <v/>
      </c>
      <c r="D24" s="50" t="str">
        <f>IF(【設定】!C25="","",SUMIF(案件管理!$E:$E,B24,案件管理!P:P))</f>
        <v/>
      </c>
      <c r="E24" s="49" t="str">
        <f>IF(【設定】!C25="","",C24/VLOOKUP(B24,【設定】!$C$6:$D$26,2,FALSE))</f>
        <v/>
      </c>
      <c r="F24" s="49" t="str">
        <f>IF(【設定】!C25="","",D24/VLOOKUP(B24,【設定】!$C$6:$D$26,2,FALSE))</f>
        <v/>
      </c>
      <c r="G24" s="45" t="str">
        <f>IF(【設定】!C25="","",SUMIF(案件管理!$E:$E,B24,案件管理!M:M))</f>
        <v/>
      </c>
      <c r="H24" s="45" t="str">
        <f>IF(【設定】!C25="","",SUMIF(案件管理!$E:$E,B24,案件管理!N:N))</f>
        <v/>
      </c>
      <c r="I24" s="13"/>
    </row>
    <row r="25" spans="2:9" x14ac:dyDescent="0.2">
      <c r="B25" s="4" t="str">
        <f>IF(【設定】!C26="","",【設定】!C26)</f>
        <v/>
      </c>
      <c r="C25" s="50" t="str">
        <f>IF(【設定】!C26="","",SUMIF(案件管理!$E:$E,B25,案件管理!O:O))</f>
        <v/>
      </c>
      <c r="D25" s="50" t="str">
        <f>IF(【設定】!C26="","",SUMIF(案件管理!$E:$E,B25,案件管理!P:P))</f>
        <v/>
      </c>
      <c r="E25" s="49" t="str">
        <f>IF(【設定】!C26="","",C25/VLOOKUP(B25,【設定】!$C$6:$D$26,2,FALSE))</f>
        <v/>
      </c>
      <c r="F25" s="49" t="str">
        <f>IF(【設定】!C26="","",D25/VLOOKUP(B25,【設定】!$C$6:$D$26,2,FALSE))</f>
        <v/>
      </c>
      <c r="G25" s="45" t="str">
        <f>IF(【設定】!C26="","",SUMIF(案件管理!$E:$E,B25,案件管理!M:M))</f>
        <v/>
      </c>
      <c r="H25" s="45" t="str">
        <f>IF(【設定】!C26="","",SUMIF(案件管理!$E:$E,B25,案件管理!N:N))</f>
        <v/>
      </c>
      <c r="I25" s="13"/>
    </row>
    <row r="26" spans="2:9" x14ac:dyDescent="0.2">
      <c r="G26" s="6"/>
      <c r="H26" s="6"/>
    </row>
    <row r="27" spans="2:9" ht="24.75" customHeight="1" x14ac:dyDescent="0.2">
      <c r="C27" s="51" t="s">
        <v>33</v>
      </c>
      <c r="D27" s="51" t="s">
        <v>29</v>
      </c>
      <c r="E27" s="47" t="s">
        <v>33</v>
      </c>
      <c r="F27" s="47" t="s">
        <v>29</v>
      </c>
      <c r="G27" s="48" t="s">
        <v>33</v>
      </c>
      <c r="H27" s="48" t="s">
        <v>29</v>
      </c>
    </row>
    <row r="28" spans="2:9" ht="30" customHeight="1" x14ac:dyDescent="0.2">
      <c r="C28" s="53">
        <f t="shared" ref="C28:H28" si="0">SUM(C6:C25)</f>
        <v>500338</v>
      </c>
      <c r="D28" s="53">
        <f t="shared" si="0"/>
        <v>12816</v>
      </c>
      <c r="E28" s="49">
        <f t="shared" si="0"/>
        <v>57338</v>
      </c>
      <c r="F28" s="49">
        <f t="shared" si="0"/>
        <v>12040.8</v>
      </c>
      <c r="G28" s="45">
        <f t="shared" si="0"/>
        <v>45013.78</v>
      </c>
      <c r="H28" s="45">
        <f t="shared" si="0"/>
        <v>9753.0480000000007</v>
      </c>
    </row>
    <row r="30" spans="2:9" x14ac:dyDescent="0.2">
      <c r="C30" s="12"/>
      <c r="G30" s="11"/>
      <c r="H30" s="11"/>
    </row>
  </sheetData>
  <sheetProtection sheet="1" objects="1" scenarios="1"/>
  <mergeCells count="3">
    <mergeCell ref="G4:H4"/>
    <mergeCell ref="C4:D4"/>
    <mergeCell ref="E4:F4"/>
  </mergeCells>
  <phoneticPr fontId="10"/>
  <conditionalFormatting sqref="C6:D25 C28:D28">
    <cfRule type="cellIs" dxfId="3" priority="4" operator="equal">
      <formula>0</formula>
    </cfRule>
  </conditionalFormatting>
  <conditionalFormatting sqref="E6:F25">
    <cfRule type="cellIs" dxfId="2" priority="3" operator="equal">
      <formula>0</formula>
    </cfRule>
  </conditionalFormatting>
  <conditionalFormatting sqref="E28:F28">
    <cfRule type="cellIs" dxfId="1" priority="2" operator="equal">
      <formula>0</formula>
    </cfRule>
  </conditionalFormatting>
  <conditionalFormatting sqref="G6:H25 G28:H28">
    <cfRule type="cellIs" dxfId="0" priority="1" operator="equal">
      <formula>0</formula>
    </cfRule>
  </conditionalFormatting>
  <pageMargins left="0.69930555555555596" right="0.69930555555555596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30"/>
  <sheetViews>
    <sheetView showGridLines="0" zoomScale="85" zoomScaleNormal="85" workbookViewId="0"/>
  </sheetViews>
  <sheetFormatPr defaultColWidth="9" defaultRowHeight="13" x14ac:dyDescent="0.2"/>
  <cols>
    <col min="1" max="1" width="4.81640625" customWidth="1"/>
    <col min="2" max="2" width="15.90625" customWidth="1"/>
    <col min="3" max="4" width="14.90625" customWidth="1"/>
    <col min="5" max="5" width="3.26953125" customWidth="1"/>
    <col min="6" max="6" width="15.6328125" customWidth="1"/>
    <col min="7" max="16" width="15.26953125" customWidth="1"/>
  </cols>
  <sheetData>
    <row r="1" spans="2:16" x14ac:dyDescent="0.2">
      <c r="C1" s="11"/>
      <c r="D1" s="11"/>
      <c r="E1" s="11"/>
      <c r="F1" s="11"/>
    </row>
    <row r="2" spans="2:16" x14ac:dyDescent="0.2">
      <c r="B2" s="52" t="s">
        <v>95</v>
      </c>
      <c r="C2" s="11"/>
      <c r="D2" s="11"/>
      <c r="E2" s="11"/>
      <c r="F2" s="11"/>
    </row>
    <row r="3" spans="2:16" x14ac:dyDescent="0.2">
      <c r="C3" s="11"/>
      <c r="D3" s="11"/>
      <c r="E3" s="11"/>
      <c r="F3" s="11"/>
    </row>
    <row r="4" spans="2:16" ht="21" customHeight="1" x14ac:dyDescent="0.2">
      <c r="B4" s="1"/>
      <c r="C4" s="78" t="s">
        <v>31</v>
      </c>
      <c r="D4" s="78"/>
      <c r="F4" s="1"/>
      <c r="G4" s="92" t="str">
        <f>IF(【設定】!G7&lt;&gt;"",【設定】!G7,"")</f>
        <v>マスオ</v>
      </c>
      <c r="H4" s="92"/>
      <c r="I4" s="82" t="str">
        <f>IF(【設定】!G8&lt;&gt;"",【設定】!G8,"")</f>
        <v>サザエ</v>
      </c>
      <c r="J4" s="82"/>
      <c r="K4" s="83" t="str">
        <f>IF(【設定】!G9&lt;&gt;"",【設定】!G9,"")</f>
        <v/>
      </c>
      <c r="L4" s="83"/>
      <c r="M4" s="84" t="str">
        <f>IF(【設定】!G10&lt;&gt;"",【設定】!G10,"")</f>
        <v/>
      </c>
      <c r="N4" s="84"/>
      <c r="O4" s="81" t="str">
        <f>IF(【設定】!G11&lt;&gt;"",【設定】!G11,"")</f>
        <v/>
      </c>
      <c r="P4" s="81"/>
    </row>
    <row r="5" spans="2:16" ht="21.75" customHeight="1" x14ac:dyDescent="0.2">
      <c r="C5" s="48" t="s">
        <v>33</v>
      </c>
      <c r="D5" s="48" t="s">
        <v>89</v>
      </c>
      <c r="G5" s="3" t="s">
        <v>33</v>
      </c>
      <c r="H5" s="3" t="s">
        <v>90</v>
      </c>
      <c r="I5" s="3" t="s">
        <v>33</v>
      </c>
      <c r="J5" s="3" t="s">
        <v>90</v>
      </c>
      <c r="K5" s="3" t="s">
        <v>33</v>
      </c>
      <c r="L5" s="3" t="s">
        <v>90</v>
      </c>
      <c r="M5" s="3" t="s">
        <v>33</v>
      </c>
      <c r="N5" s="3" t="s">
        <v>90</v>
      </c>
      <c r="O5" s="3" t="s">
        <v>33</v>
      </c>
      <c r="P5" s="3" t="s">
        <v>90</v>
      </c>
    </row>
    <row r="6" spans="2:16" x14ac:dyDescent="0.2">
      <c r="B6" s="4" t="str">
        <f>IF(【設定】!$C7="","",【設定】!$C7)</f>
        <v>ハピタス</v>
      </c>
      <c r="C6" s="45">
        <f>IF(【設定】!C7="","",SUMIF(案件管理!$E:$E,B6,案件管理!M:M))</f>
        <v>1083.7800000000002</v>
      </c>
      <c r="D6" s="45">
        <f>IF(【設定】!C7="","",SUMIF(案件管理!$E:$E,B6,案件管理!N:N))</f>
        <v>9720</v>
      </c>
      <c r="F6" s="4" t="str">
        <f>IF(【設定】!$C7="","",【設定】!$C7)</f>
        <v>ハピタス</v>
      </c>
      <c r="G6" s="100">
        <f>SUMIF(案件管理!$E:$E,B6,案件管理!Q:Q)</f>
        <v>502.20000000000005</v>
      </c>
      <c r="H6" s="100">
        <f>SUMIF(案件管理!$E:$E,B6,案件管理!R:R)</f>
        <v>0</v>
      </c>
      <c r="I6" s="100">
        <f>SUMIF(案件管理!$E:$E,B6,案件管理!S:S)</f>
        <v>581.58000000000004</v>
      </c>
      <c r="J6" s="100">
        <f>SUMIF(案件管理!$E:$E,B6,案件管理!T:T)</f>
        <v>9720</v>
      </c>
      <c r="K6" s="100">
        <f>SUMIF(案件管理!$E:$E,B6,案件管理!U:U)</f>
        <v>0</v>
      </c>
      <c r="L6" s="100">
        <f>SUMIF(案件管理!$E:$E,B6,案件管理!V:V)</f>
        <v>0</v>
      </c>
      <c r="M6" s="100">
        <f>SUMIF(案件管理!$E:$E,B6,案件管理!W:W)</f>
        <v>0</v>
      </c>
      <c r="N6" s="100">
        <f>SUMIF(案件管理!$E:$E,B6,案件管理!X:X)</f>
        <v>0</v>
      </c>
      <c r="O6" s="100">
        <f>SUMIF(案件管理!$E:$E,B6,案件管理!Y:Y)</f>
        <v>0</v>
      </c>
      <c r="P6" s="100">
        <f>SUMIF(案件管理!$E:$E,B6,案件管理!Z:Z)</f>
        <v>0</v>
      </c>
    </row>
    <row r="7" spans="2:16" x14ac:dyDescent="0.2">
      <c r="B7" s="4" t="str">
        <f>IF(【設定】!$C8="","",【設定】!$C8)</f>
        <v>モッピー</v>
      </c>
      <c r="C7" s="45">
        <f>IF(【設定】!C8="","",SUMIF(案件管理!$E:$E,B7,案件管理!M:M))</f>
        <v>7290.0000000000009</v>
      </c>
      <c r="D7" s="45">
        <f>IF(【設定】!C8="","",SUMIF(案件管理!$E:$E,B7,案件管理!N:N))</f>
        <v>0</v>
      </c>
      <c r="F7" s="4" t="str">
        <f>IF(【設定】!$C8="","",【設定】!$C8)</f>
        <v>モッピー</v>
      </c>
      <c r="G7" s="100">
        <f>SUMIF(案件管理!$E:$E,B7,案件管理!Q:Q)</f>
        <v>7290.0000000000009</v>
      </c>
      <c r="H7" s="100">
        <f>SUMIF(案件管理!$E:$E,B7,案件管理!R:R)</f>
        <v>0</v>
      </c>
      <c r="I7" s="100">
        <f>SUMIF(案件管理!$E:$E,B7,案件管理!S:S)</f>
        <v>0</v>
      </c>
      <c r="J7" s="100">
        <f>SUMIF(案件管理!$E:$E,B7,案件管理!T:T)</f>
        <v>0</v>
      </c>
      <c r="K7" s="100">
        <f>SUMIF(案件管理!$E:$E,B7,案件管理!U:U)</f>
        <v>0</v>
      </c>
      <c r="L7" s="100">
        <f>SUMIF(案件管理!$E:$E,B7,案件管理!V:V)</f>
        <v>0</v>
      </c>
      <c r="M7" s="100">
        <f>SUMIF(案件管理!$E:$E,B7,案件管理!W:W)</f>
        <v>0</v>
      </c>
      <c r="N7" s="100">
        <f>SUMIF(案件管理!$E:$E,B7,案件管理!X:X)</f>
        <v>0</v>
      </c>
      <c r="O7" s="100">
        <f>SUMIF(案件管理!$E:$E,B7,案件管理!Y:Y)</f>
        <v>0</v>
      </c>
      <c r="P7" s="100">
        <f>SUMIF(案件管理!$E:$E,B7,案件管理!Z:Z)</f>
        <v>0</v>
      </c>
    </row>
    <row r="8" spans="2:16" x14ac:dyDescent="0.2">
      <c r="B8" s="4" t="str">
        <f>IF(【設定】!$C9="","",【設定】!$C9)</f>
        <v>ちょびリッチ</v>
      </c>
      <c r="C8" s="45">
        <f>IF(【設定】!C9="","",SUMIF(案件管理!$E:$E,B8,案件管理!M:M))</f>
        <v>9720</v>
      </c>
      <c r="D8" s="45">
        <f>IF(【設定】!C9="","",SUMIF(案件管理!$E:$E,B8,案件管理!N:N))</f>
        <v>0</v>
      </c>
      <c r="F8" s="4" t="str">
        <f>IF(【設定】!$C9="","",【設定】!$C9)</f>
        <v>ちょびリッチ</v>
      </c>
      <c r="G8" s="100">
        <f>SUMIF(案件管理!$E:$E,B8,案件管理!Q:Q)</f>
        <v>9720</v>
      </c>
      <c r="H8" s="100">
        <f>SUMIF(案件管理!$E:$E,B8,案件管理!R:R)</f>
        <v>0</v>
      </c>
      <c r="I8" s="100">
        <f>SUMIF(案件管理!$E:$E,B8,案件管理!S:S)</f>
        <v>0</v>
      </c>
      <c r="J8" s="100">
        <f>SUMIF(案件管理!$E:$E,B8,案件管理!T:T)</f>
        <v>0</v>
      </c>
      <c r="K8" s="100">
        <f>SUMIF(案件管理!$E:$E,B8,案件管理!U:U)</f>
        <v>0</v>
      </c>
      <c r="L8" s="100">
        <f>SUMIF(案件管理!$E:$E,B8,案件管理!V:V)</f>
        <v>0</v>
      </c>
      <c r="M8" s="100">
        <f>SUMIF(案件管理!$E:$E,B8,案件管理!W:W)</f>
        <v>0</v>
      </c>
      <c r="N8" s="100">
        <f>SUMIF(案件管理!$E:$E,B8,案件管理!X:X)</f>
        <v>0</v>
      </c>
      <c r="O8" s="100">
        <f>SUMIF(案件管理!$E:$E,B8,案件管理!Y:Y)</f>
        <v>0</v>
      </c>
      <c r="P8" s="100">
        <f>SUMIF(案件管理!$E:$E,B8,案件管理!Z:Z)</f>
        <v>0</v>
      </c>
    </row>
    <row r="9" spans="2:16" x14ac:dyDescent="0.2">
      <c r="B9" s="4" t="str">
        <f>IF(【設定】!$C10="","",【設定】!$C10)</f>
        <v>ライフメディア</v>
      </c>
      <c r="C9" s="45">
        <f>IF(【設定】!C10="","",SUMIF(案件管理!$E:$E,B9,案件管理!M:M))</f>
        <v>0</v>
      </c>
      <c r="D9" s="45">
        <f>IF(【設定】!C10="","",SUMIF(案件管理!$E:$E,B9,案件管理!N:N))</f>
        <v>0</v>
      </c>
      <c r="F9" s="4" t="str">
        <f>IF(【設定】!$C10="","",【設定】!$C10)</f>
        <v>ライフメディア</v>
      </c>
      <c r="G9" s="100">
        <f>SUMIF(案件管理!$E:$E,B9,案件管理!Q:Q)</f>
        <v>0</v>
      </c>
      <c r="H9" s="100">
        <f>SUMIF(案件管理!$E:$E,B9,案件管理!R:R)</f>
        <v>0</v>
      </c>
      <c r="I9" s="100">
        <f>SUMIF(案件管理!$E:$E,B9,案件管理!S:S)</f>
        <v>0</v>
      </c>
      <c r="J9" s="100">
        <f>SUMIF(案件管理!$E:$E,B9,案件管理!T:T)</f>
        <v>0</v>
      </c>
      <c r="K9" s="100">
        <f>SUMIF(案件管理!$E:$E,B9,案件管理!U:U)</f>
        <v>0</v>
      </c>
      <c r="L9" s="100">
        <f>SUMIF(案件管理!$E:$E,B9,案件管理!V:V)</f>
        <v>0</v>
      </c>
      <c r="M9" s="100">
        <f>SUMIF(案件管理!$E:$E,B9,案件管理!W:W)</f>
        <v>0</v>
      </c>
      <c r="N9" s="100">
        <f>SUMIF(案件管理!$E:$E,B9,案件管理!X:X)</f>
        <v>0</v>
      </c>
      <c r="O9" s="100">
        <f>SUMIF(案件管理!$E:$E,B9,案件管理!Y:Y)</f>
        <v>0</v>
      </c>
      <c r="P9" s="100">
        <f>SUMIF(案件管理!$E:$E,B9,案件管理!Z:Z)</f>
        <v>0</v>
      </c>
    </row>
    <row r="10" spans="2:16" x14ac:dyDescent="0.2">
      <c r="B10" s="4" t="str">
        <f>IF(【設定】!$C11="","",【設定】!$C11)</f>
        <v>すぐたま</v>
      </c>
      <c r="C10" s="45">
        <f>IF(【設定】!C11="","",SUMIF(案件管理!$E:$E,B10,案件管理!M:M))</f>
        <v>9100</v>
      </c>
      <c r="D10" s="45">
        <f>IF(【設定】!C11="","",SUMIF(案件管理!$E:$E,B10,案件管理!N:N))</f>
        <v>0</v>
      </c>
      <c r="F10" s="4" t="str">
        <f>IF(【設定】!$C11="","",【設定】!$C11)</f>
        <v>すぐたま</v>
      </c>
      <c r="G10" s="100">
        <f>SUMIF(案件管理!$E:$E,B10,案件管理!Q:Q)</f>
        <v>9100</v>
      </c>
      <c r="H10" s="100">
        <f>SUMIF(案件管理!$E:$E,B10,案件管理!R:R)</f>
        <v>0</v>
      </c>
      <c r="I10" s="100">
        <f>SUMIF(案件管理!$E:$E,B10,案件管理!S:S)</f>
        <v>0</v>
      </c>
      <c r="J10" s="100">
        <f>SUMIF(案件管理!$E:$E,B10,案件管理!T:T)</f>
        <v>0</v>
      </c>
      <c r="K10" s="100">
        <f>SUMIF(案件管理!$E:$E,B10,案件管理!U:U)</f>
        <v>0</v>
      </c>
      <c r="L10" s="100">
        <f>SUMIF(案件管理!$E:$E,B10,案件管理!V:V)</f>
        <v>0</v>
      </c>
      <c r="M10" s="100">
        <f>SUMIF(案件管理!$E:$E,B10,案件管理!W:W)</f>
        <v>0</v>
      </c>
      <c r="N10" s="100">
        <f>SUMIF(案件管理!$E:$E,B10,案件管理!X:X)</f>
        <v>0</v>
      </c>
      <c r="O10" s="100">
        <f>SUMIF(案件管理!$E:$E,B10,案件管理!Y:Y)</f>
        <v>0</v>
      </c>
      <c r="P10" s="100">
        <f>SUMIF(案件管理!$E:$E,B10,案件管理!Z:Z)</f>
        <v>0</v>
      </c>
    </row>
    <row r="11" spans="2:16" x14ac:dyDescent="0.2">
      <c r="B11" s="4" t="str">
        <f>IF(【設定】!$C12="","",【設定】!$C12)</f>
        <v>ECナビ</v>
      </c>
      <c r="C11" s="45">
        <f>IF(【設定】!C12="","",SUMIF(案件管理!$E:$E,B11,案件管理!M:M))</f>
        <v>0</v>
      </c>
      <c r="D11" s="45">
        <f>IF(【設定】!C12="","",SUMIF(案件管理!$E:$E,B11,案件管理!N:N))</f>
        <v>0</v>
      </c>
      <c r="F11" s="4" t="str">
        <f>IF(【設定】!$C12="","",【設定】!$C12)</f>
        <v>ECナビ</v>
      </c>
      <c r="G11" s="100">
        <f>SUMIF(案件管理!$E:$E,B11,案件管理!Q:Q)</f>
        <v>0</v>
      </c>
      <c r="H11" s="100">
        <f>SUMIF(案件管理!$E:$E,B11,案件管理!R:R)</f>
        <v>0</v>
      </c>
      <c r="I11" s="100">
        <f>SUMIF(案件管理!$E:$E,B11,案件管理!S:S)</f>
        <v>0</v>
      </c>
      <c r="J11" s="100">
        <f>SUMIF(案件管理!$E:$E,B11,案件管理!T:T)</f>
        <v>0</v>
      </c>
      <c r="K11" s="100">
        <f>SUMIF(案件管理!$E:$E,B11,案件管理!U:U)</f>
        <v>0</v>
      </c>
      <c r="L11" s="100">
        <f>SUMIF(案件管理!$E:$E,B11,案件管理!V:V)</f>
        <v>0</v>
      </c>
      <c r="M11" s="100">
        <f>SUMIF(案件管理!$E:$E,B11,案件管理!W:W)</f>
        <v>0</v>
      </c>
      <c r="N11" s="100">
        <f>SUMIF(案件管理!$E:$E,B11,案件管理!X:X)</f>
        <v>0</v>
      </c>
      <c r="O11" s="100">
        <f>SUMIF(案件管理!$E:$E,B11,案件管理!Y:Y)</f>
        <v>0</v>
      </c>
      <c r="P11" s="100">
        <f>SUMIF(案件管理!$E:$E,B11,案件管理!Z:Z)</f>
        <v>0</v>
      </c>
    </row>
    <row r="12" spans="2:16" x14ac:dyDescent="0.2">
      <c r="B12" s="4" t="str">
        <f>IF(【設定】!$C13="","",【設定】!$C13)</f>
        <v>i2iポイント</v>
      </c>
      <c r="C12" s="45">
        <f>IF(【設定】!C13="","",SUMIF(案件管理!$E:$E,B12,案件管理!M:M))</f>
        <v>0</v>
      </c>
      <c r="D12" s="45">
        <f>IF(【設定】!C13="","",SUMIF(案件管理!$E:$E,B12,案件管理!N:N))</f>
        <v>0</v>
      </c>
      <c r="F12" s="4" t="str">
        <f>IF(【設定】!$C13="","",【設定】!$C13)</f>
        <v>i2iポイント</v>
      </c>
      <c r="G12" s="100">
        <f>SUMIF(案件管理!$E:$E,B12,案件管理!Q:Q)</f>
        <v>0</v>
      </c>
      <c r="H12" s="100">
        <f>SUMIF(案件管理!$E:$E,B12,案件管理!R:R)</f>
        <v>0</v>
      </c>
      <c r="I12" s="100">
        <f>SUMIF(案件管理!$E:$E,B12,案件管理!S:S)</f>
        <v>0</v>
      </c>
      <c r="J12" s="100">
        <f>SUMIF(案件管理!$E:$E,B12,案件管理!T:T)</f>
        <v>0</v>
      </c>
      <c r="K12" s="100">
        <f>SUMIF(案件管理!$E:$E,B12,案件管理!U:U)</f>
        <v>0</v>
      </c>
      <c r="L12" s="100">
        <f>SUMIF(案件管理!$E:$E,B12,案件管理!V:V)</f>
        <v>0</v>
      </c>
      <c r="M12" s="100">
        <f>SUMIF(案件管理!$E:$E,B12,案件管理!W:W)</f>
        <v>0</v>
      </c>
      <c r="N12" s="100">
        <f>SUMIF(案件管理!$E:$E,B12,案件管理!X:X)</f>
        <v>0</v>
      </c>
      <c r="O12" s="100">
        <f>SUMIF(案件管理!$E:$E,B12,案件管理!Y:Y)</f>
        <v>0</v>
      </c>
      <c r="P12" s="100">
        <f>SUMIF(案件管理!$E:$E,B12,案件管理!Z:Z)</f>
        <v>0</v>
      </c>
    </row>
    <row r="13" spans="2:16" x14ac:dyDescent="0.2">
      <c r="B13" s="4" t="str">
        <f>IF(【設定】!$C14="","",【設定】!$C14)</f>
        <v>げん玉</v>
      </c>
      <c r="C13" s="45">
        <f>IF(【設定】!C14="","",SUMIF(案件管理!$E:$E,B13,案件管理!M:M))</f>
        <v>0</v>
      </c>
      <c r="D13" s="45">
        <f>IF(【設定】!C14="","",SUMIF(案件管理!$E:$E,B13,案件管理!N:N))</f>
        <v>0</v>
      </c>
      <c r="F13" s="4" t="str">
        <f>IF(【設定】!$C14="","",【設定】!$C14)</f>
        <v>げん玉</v>
      </c>
      <c r="G13" s="100">
        <f>SUMIF(案件管理!$E:$E,B13,案件管理!Q:Q)</f>
        <v>0</v>
      </c>
      <c r="H13" s="100">
        <f>SUMIF(案件管理!$E:$E,B13,案件管理!R:R)</f>
        <v>0</v>
      </c>
      <c r="I13" s="100">
        <f>SUMIF(案件管理!$E:$E,B13,案件管理!S:S)</f>
        <v>0</v>
      </c>
      <c r="J13" s="100">
        <f>SUMIF(案件管理!$E:$E,B13,案件管理!T:T)</f>
        <v>0</v>
      </c>
      <c r="K13" s="100">
        <f>SUMIF(案件管理!$E:$E,B13,案件管理!U:U)</f>
        <v>0</v>
      </c>
      <c r="L13" s="100">
        <f>SUMIF(案件管理!$E:$E,B13,案件管理!V:V)</f>
        <v>0</v>
      </c>
      <c r="M13" s="100">
        <f>SUMIF(案件管理!$E:$E,B13,案件管理!W:W)</f>
        <v>0</v>
      </c>
      <c r="N13" s="100">
        <f>SUMIF(案件管理!$E:$E,B13,案件管理!X:X)</f>
        <v>0</v>
      </c>
      <c r="O13" s="100">
        <f>SUMIF(案件管理!$E:$E,B13,案件管理!Y:Y)</f>
        <v>0</v>
      </c>
      <c r="P13" s="100">
        <f>SUMIF(案件管理!$E:$E,B13,案件管理!Z:Z)</f>
        <v>0</v>
      </c>
    </row>
    <row r="14" spans="2:16" x14ac:dyDescent="0.2">
      <c r="B14" s="4" t="str">
        <f>IF(【設定】!$C15="","",【設定】!$C15)</f>
        <v>ポイントインカム</v>
      </c>
      <c r="C14" s="45">
        <f>IF(【設定】!C15="","",SUMIF(案件管理!$E:$E,B14,案件管理!M:M))</f>
        <v>0</v>
      </c>
      <c r="D14" s="45">
        <f>IF(【設定】!C15="","",SUMIF(案件管理!$E:$E,B14,案件管理!N:N))</f>
        <v>0</v>
      </c>
      <c r="F14" s="4" t="str">
        <f>IF(【設定】!$C15="","",【設定】!$C15)</f>
        <v>ポイントインカム</v>
      </c>
      <c r="G14" s="100">
        <f>SUMIF(案件管理!$E:$E,B14,案件管理!Q:Q)</f>
        <v>0</v>
      </c>
      <c r="H14" s="100">
        <f>SUMIF(案件管理!$E:$E,B14,案件管理!R:R)</f>
        <v>0</v>
      </c>
      <c r="I14" s="100">
        <f>SUMIF(案件管理!$E:$E,B14,案件管理!S:S)</f>
        <v>0</v>
      </c>
      <c r="J14" s="100">
        <f>SUMIF(案件管理!$E:$E,B14,案件管理!T:T)</f>
        <v>0</v>
      </c>
      <c r="K14" s="100">
        <f>SUMIF(案件管理!$E:$E,B14,案件管理!U:U)</f>
        <v>0</v>
      </c>
      <c r="L14" s="100">
        <f>SUMIF(案件管理!$E:$E,B14,案件管理!V:V)</f>
        <v>0</v>
      </c>
      <c r="M14" s="100">
        <f>SUMIF(案件管理!$E:$E,B14,案件管理!W:W)</f>
        <v>0</v>
      </c>
      <c r="N14" s="100">
        <f>SUMIF(案件管理!$E:$E,B14,案件管理!X:X)</f>
        <v>0</v>
      </c>
      <c r="O14" s="100">
        <f>SUMIF(案件管理!$E:$E,B14,案件管理!Y:Y)</f>
        <v>0</v>
      </c>
      <c r="P14" s="100">
        <f>SUMIF(案件管理!$E:$E,B14,案件管理!Z:Z)</f>
        <v>0</v>
      </c>
    </row>
    <row r="15" spans="2:16" x14ac:dyDescent="0.2">
      <c r="B15" s="4" t="str">
        <f>IF(【設定】!$C16="","",【設定】!$C16)</f>
        <v>ゲットマネー</v>
      </c>
      <c r="C15" s="45">
        <f>IF(【設定】!C16="","",SUMIF(案件管理!$E:$E,B15,案件管理!M:M))</f>
        <v>0</v>
      </c>
      <c r="D15" s="45">
        <f>IF(【設定】!C16="","",SUMIF(案件管理!$E:$E,B15,案件管理!N:N))</f>
        <v>0</v>
      </c>
      <c r="F15" s="4" t="str">
        <f>IF(【設定】!$C16="","",【設定】!$C16)</f>
        <v>ゲットマネー</v>
      </c>
      <c r="G15" s="100">
        <f>SUMIF(案件管理!$E:$E,B15,案件管理!Q:Q)</f>
        <v>0</v>
      </c>
      <c r="H15" s="100">
        <f>SUMIF(案件管理!$E:$E,B15,案件管理!R:R)</f>
        <v>0</v>
      </c>
      <c r="I15" s="100">
        <f>SUMIF(案件管理!$E:$E,B15,案件管理!S:S)</f>
        <v>0</v>
      </c>
      <c r="J15" s="100">
        <f>SUMIF(案件管理!$E:$E,B15,案件管理!T:T)</f>
        <v>0</v>
      </c>
      <c r="K15" s="100">
        <f>SUMIF(案件管理!$E:$E,B15,案件管理!U:U)</f>
        <v>0</v>
      </c>
      <c r="L15" s="100">
        <f>SUMIF(案件管理!$E:$E,B15,案件管理!V:V)</f>
        <v>0</v>
      </c>
      <c r="M15" s="100">
        <f>SUMIF(案件管理!$E:$E,B15,案件管理!W:W)</f>
        <v>0</v>
      </c>
      <c r="N15" s="100">
        <f>SUMIF(案件管理!$E:$E,B15,案件管理!X:X)</f>
        <v>0</v>
      </c>
      <c r="O15" s="100">
        <f>SUMIF(案件管理!$E:$E,B15,案件管理!Y:Y)</f>
        <v>0</v>
      </c>
      <c r="P15" s="100">
        <f>SUMIF(案件管理!$E:$E,B15,案件管理!Z:Z)</f>
        <v>0</v>
      </c>
    </row>
    <row r="16" spans="2:16" x14ac:dyDescent="0.2">
      <c r="B16" s="4" t="str">
        <f>IF(【設定】!$C17="","",【設定】!$C17)</f>
        <v>ポイントタウン</v>
      </c>
      <c r="C16" s="45">
        <f>IF(【設定】!C17="","",SUMIF(案件管理!$E:$E,B16,案件管理!M:M))</f>
        <v>17820</v>
      </c>
      <c r="D16" s="45">
        <f>IF(【設定】!C17="","",SUMIF(案件管理!$E:$E,B16,案件管理!N:N))</f>
        <v>33.048000000000002</v>
      </c>
      <c r="F16" s="4" t="str">
        <f>IF(【設定】!$C17="","",【設定】!$C17)</f>
        <v>ポイントタウン</v>
      </c>
      <c r="G16" s="100">
        <f>SUMIF(案件管理!$E:$E,B16,案件管理!Q:Q)</f>
        <v>8100.0000000000009</v>
      </c>
      <c r="H16" s="100">
        <f>SUMIF(案件管理!$E:$E,B16,案件管理!R:R)</f>
        <v>0</v>
      </c>
      <c r="I16" s="100">
        <f>SUMIF(案件管理!$E:$E,B16,案件管理!S:S)</f>
        <v>9720</v>
      </c>
      <c r="J16" s="100">
        <f>SUMIF(案件管理!$E:$E,B16,案件管理!T:T)</f>
        <v>33.048000000000002</v>
      </c>
      <c r="K16" s="100">
        <f>SUMIF(案件管理!$E:$E,B16,案件管理!U:U)</f>
        <v>0</v>
      </c>
      <c r="L16" s="100">
        <f>SUMIF(案件管理!$E:$E,B16,案件管理!V:V)</f>
        <v>0</v>
      </c>
      <c r="M16" s="100">
        <f>SUMIF(案件管理!$E:$E,B16,案件管理!W:W)</f>
        <v>0</v>
      </c>
      <c r="N16" s="100">
        <f>SUMIF(案件管理!$E:$E,B16,案件管理!X:X)</f>
        <v>0</v>
      </c>
      <c r="O16" s="100">
        <f>SUMIF(案件管理!$E:$E,B16,案件管理!Y:Y)</f>
        <v>0</v>
      </c>
      <c r="P16" s="100">
        <f>SUMIF(案件管理!$E:$E,B16,案件管理!Z:Z)</f>
        <v>0</v>
      </c>
    </row>
    <row r="17" spans="2:16" x14ac:dyDescent="0.2">
      <c r="B17" s="4" t="str">
        <f>IF(【設定】!$C18="","",【設定】!$C18)</f>
        <v>Gポイント</v>
      </c>
      <c r="C17" s="45">
        <f>IF(【設定】!C18="","",SUMIF(案件管理!$E:$E,B17,案件管理!M:M))</f>
        <v>0</v>
      </c>
      <c r="D17" s="45">
        <f>IF(【設定】!C18="","",SUMIF(案件管理!$E:$E,B17,案件管理!N:N))</f>
        <v>0</v>
      </c>
      <c r="F17" s="4" t="str">
        <f>IF(【設定】!$C18="","",【設定】!$C18)</f>
        <v>Gポイント</v>
      </c>
      <c r="G17" s="100">
        <f>SUMIF(案件管理!$E:$E,B17,案件管理!Q:Q)</f>
        <v>0</v>
      </c>
      <c r="H17" s="100">
        <f>SUMIF(案件管理!$E:$E,B17,案件管理!R:R)</f>
        <v>0</v>
      </c>
      <c r="I17" s="100">
        <f>SUMIF(案件管理!$E:$E,B17,案件管理!S:S)</f>
        <v>0</v>
      </c>
      <c r="J17" s="100">
        <f>SUMIF(案件管理!$E:$E,B17,案件管理!T:T)</f>
        <v>0</v>
      </c>
      <c r="K17" s="100">
        <f>SUMIF(案件管理!$E:$E,B17,案件管理!U:U)</f>
        <v>0</v>
      </c>
      <c r="L17" s="100">
        <f>SUMIF(案件管理!$E:$E,B17,案件管理!V:V)</f>
        <v>0</v>
      </c>
      <c r="M17" s="100">
        <f>SUMIF(案件管理!$E:$E,B17,案件管理!W:W)</f>
        <v>0</v>
      </c>
      <c r="N17" s="100">
        <f>SUMIF(案件管理!$E:$E,B17,案件管理!X:X)</f>
        <v>0</v>
      </c>
      <c r="O17" s="100">
        <f>SUMIF(案件管理!$E:$E,B17,案件管理!Y:Y)</f>
        <v>0</v>
      </c>
      <c r="P17" s="100">
        <f>SUMIF(案件管理!$E:$E,B17,案件管理!Z:Z)</f>
        <v>0</v>
      </c>
    </row>
    <row r="18" spans="2:16" x14ac:dyDescent="0.2">
      <c r="B18" s="4" t="str">
        <f>IF(【設定】!$C19="","",【設定】!$C19)</f>
        <v>ドットマネー</v>
      </c>
      <c r="C18" s="45">
        <f>IF(【設定】!C19="","",SUMIF(案件管理!$E:$E,B18,案件管理!M:M))</f>
        <v>0</v>
      </c>
      <c r="D18" s="45">
        <f>IF(【設定】!C19="","",SUMIF(案件管理!$E:$E,B18,案件管理!N:N))</f>
        <v>0</v>
      </c>
      <c r="F18" s="4" t="str">
        <f>IF(【設定】!$C19="","",【設定】!$C19)</f>
        <v>ドットマネー</v>
      </c>
      <c r="G18" s="100">
        <f>SUMIF(案件管理!$E:$E,B18,案件管理!Q:Q)</f>
        <v>0</v>
      </c>
      <c r="H18" s="100">
        <f>SUMIF(案件管理!$E:$E,B18,案件管理!R:R)</f>
        <v>0</v>
      </c>
      <c r="I18" s="100">
        <f>SUMIF(案件管理!$E:$E,B18,案件管理!S:S)</f>
        <v>0</v>
      </c>
      <c r="J18" s="100">
        <f>SUMIF(案件管理!$E:$E,B18,案件管理!T:T)</f>
        <v>0</v>
      </c>
      <c r="K18" s="100">
        <f>SUMIF(案件管理!$E:$E,B18,案件管理!U:U)</f>
        <v>0</v>
      </c>
      <c r="L18" s="100">
        <f>SUMIF(案件管理!$E:$E,B18,案件管理!V:V)</f>
        <v>0</v>
      </c>
      <c r="M18" s="100">
        <f>SUMIF(案件管理!$E:$E,B18,案件管理!W:W)</f>
        <v>0</v>
      </c>
      <c r="N18" s="100">
        <f>SUMIF(案件管理!$E:$E,B18,案件管理!X:X)</f>
        <v>0</v>
      </c>
      <c r="O18" s="100">
        <f>SUMIF(案件管理!$E:$E,B18,案件管理!Y:Y)</f>
        <v>0</v>
      </c>
      <c r="P18" s="100">
        <f>SUMIF(案件管理!$E:$E,B18,案件管理!Z:Z)</f>
        <v>0</v>
      </c>
    </row>
    <row r="19" spans="2:16" x14ac:dyDescent="0.2">
      <c r="B19" s="4" t="str">
        <f>IF(【設定】!$C20="","",【設定】!$C20)</f>
        <v>ファンくる</v>
      </c>
      <c r="C19" s="45">
        <f>IF(【設定】!C20="","",SUMIF(案件管理!$E:$E,B19,案件管理!M:M))</f>
        <v>0</v>
      </c>
      <c r="D19" s="45">
        <f>IF(【設定】!C20="","",SUMIF(案件管理!$E:$E,B19,案件管理!N:N))</f>
        <v>0</v>
      </c>
      <c r="F19" s="4" t="str">
        <f>IF(【設定】!$C20="","",【設定】!$C20)</f>
        <v>ファンくる</v>
      </c>
      <c r="G19" s="100">
        <f>SUMIF(案件管理!$E:$E,B19,案件管理!Q:Q)</f>
        <v>0</v>
      </c>
      <c r="H19" s="100">
        <f>SUMIF(案件管理!$E:$E,B19,案件管理!R:R)</f>
        <v>0</v>
      </c>
      <c r="I19" s="100">
        <f>SUMIF(案件管理!$E:$E,B19,案件管理!S:S)</f>
        <v>0</v>
      </c>
      <c r="J19" s="100">
        <f>SUMIF(案件管理!$E:$E,B19,案件管理!T:T)</f>
        <v>0</v>
      </c>
      <c r="K19" s="100">
        <f>SUMIF(案件管理!$E:$E,B19,案件管理!U:U)</f>
        <v>0</v>
      </c>
      <c r="L19" s="100">
        <f>SUMIF(案件管理!$E:$E,B19,案件管理!V:V)</f>
        <v>0</v>
      </c>
      <c r="M19" s="100">
        <f>SUMIF(案件管理!$E:$E,B19,案件管理!W:W)</f>
        <v>0</v>
      </c>
      <c r="N19" s="100">
        <f>SUMIF(案件管理!$E:$E,B19,案件管理!X:X)</f>
        <v>0</v>
      </c>
      <c r="O19" s="100">
        <f>SUMIF(案件管理!$E:$E,B19,案件管理!Y:Y)</f>
        <v>0</v>
      </c>
      <c r="P19" s="100">
        <f>SUMIF(案件管理!$E:$E,B19,案件管理!Z:Z)</f>
        <v>0</v>
      </c>
    </row>
    <row r="20" spans="2:16" x14ac:dyDescent="0.2">
      <c r="B20" s="4" t="str">
        <f>IF(【設定】!$C21="","",【設定】!$C21)</f>
        <v/>
      </c>
      <c r="C20" s="45" t="str">
        <f>IF(【設定】!C21="","",SUMIF(案件管理!$E:$E,B20,案件管理!M:M))</f>
        <v/>
      </c>
      <c r="D20" s="45" t="str">
        <f>IF(【設定】!C21="","",SUMIF(案件管理!$E:$E,B20,案件管理!N:N))</f>
        <v/>
      </c>
      <c r="F20" s="4" t="str">
        <f>IF(【設定】!$C21="","",【設定】!$C21)</f>
        <v/>
      </c>
      <c r="G20" s="100">
        <f>SUMIF(案件管理!$E:$E,B20,案件管理!Q:Q)</f>
        <v>0</v>
      </c>
      <c r="H20" s="100">
        <f>SUMIF(案件管理!$E:$E,B20,案件管理!R:R)</f>
        <v>0</v>
      </c>
      <c r="I20" s="100">
        <f>SUMIF(案件管理!$E:$E,B20,案件管理!S:S)</f>
        <v>0</v>
      </c>
      <c r="J20" s="100">
        <f>SUMIF(案件管理!$E:$E,B20,案件管理!T:T)</f>
        <v>0</v>
      </c>
      <c r="K20" s="100">
        <f>SUMIF(案件管理!$E:$E,B20,案件管理!U:U)</f>
        <v>0</v>
      </c>
      <c r="L20" s="100">
        <f>SUMIF(案件管理!$E:$E,B20,案件管理!V:V)</f>
        <v>0</v>
      </c>
      <c r="M20" s="100">
        <f>SUMIF(案件管理!$E:$E,B20,案件管理!W:W)</f>
        <v>0</v>
      </c>
      <c r="N20" s="100">
        <f>SUMIF(案件管理!$E:$E,B20,案件管理!X:X)</f>
        <v>0</v>
      </c>
      <c r="O20" s="100">
        <f>SUMIF(案件管理!$E:$E,B20,案件管理!Y:Y)</f>
        <v>0</v>
      </c>
      <c r="P20" s="100">
        <f>SUMIF(案件管理!$E:$E,B20,案件管理!Z:Z)</f>
        <v>0</v>
      </c>
    </row>
    <row r="21" spans="2:16" x14ac:dyDescent="0.2">
      <c r="B21" s="4" t="str">
        <f>IF(【設定】!$C22="","",【設定】!$C22)</f>
        <v/>
      </c>
      <c r="C21" s="45" t="str">
        <f>IF(【設定】!C22="","",SUMIF(案件管理!$E:$E,B21,案件管理!M:M))</f>
        <v/>
      </c>
      <c r="D21" s="45" t="str">
        <f>IF(【設定】!C22="","",SUMIF(案件管理!$E:$E,B21,案件管理!N:N))</f>
        <v/>
      </c>
      <c r="F21" s="4" t="str">
        <f>IF(【設定】!$C22="","",【設定】!$C22)</f>
        <v/>
      </c>
      <c r="G21" s="100">
        <f>SUMIF(案件管理!$E:$E,B21,案件管理!Q:Q)</f>
        <v>0</v>
      </c>
      <c r="H21" s="100">
        <f>SUMIF(案件管理!$E:$E,B21,案件管理!R:R)</f>
        <v>0</v>
      </c>
      <c r="I21" s="100">
        <f>SUMIF(案件管理!$E:$E,B21,案件管理!S:S)</f>
        <v>0</v>
      </c>
      <c r="J21" s="100">
        <f>SUMIF(案件管理!$E:$E,B21,案件管理!T:T)</f>
        <v>0</v>
      </c>
      <c r="K21" s="100">
        <f>SUMIF(案件管理!$E:$E,B21,案件管理!U:U)</f>
        <v>0</v>
      </c>
      <c r="L21" s="100">
        <f>SUMIF(案件管理!$E:$E,B21,案件管理!V:V)</f>
        <v>0</v>
      </c>
      <c r="M21" s="100">
        <f>SUMIF(案件管理!$E:$E,B21,案件管理!W:W)</f>
        <v>0</v>
      </c>
      <c r="N21" s="100">
        <f>SUMIF(案件管理!$E:$E,B21,案件管理!X:X)</f>
        <v>0</v>
      </c>
      <c r="O21" s="100">
        <f>SUMIF(案件管理!$E:$E,B21,案件管理!Y:Y)</f>
        <v>0</v>
      </c>
      <c r="P21" s="100">
        <f>SUMIF(案件管理!$E:$E,B21,案件管理!Z:Z)</f>
        <v>0</v>
      </c>
    </row>
    <row r="22" spans="2:16" x14ac:dyDescent="0.2">
      <c r="B22" s="4" t="str">
        <f>IF(【設定】!$C23="","",【設定】!$C23)</f>
        <v/>
      </c>
      <c r="C22" s="45" t="str">
        <f>IF(【設定】!C23="","",SUMIF(案件管理!$E:$E,B22,案件管理!M:M))</f>
        <v/>
      </c>
      <c r="D22" s="45" t="str">
        <f>IF(【設定】!C23="","",SUMIF(案件管理!$E:$E,B22,案件管理!N:N))</f>
        <v/>
      </c>
      <c r="F22" s="4" t="str">
        <f>IF(【設定】!$C23="","",【設定】!$C23)</f>
        <v/>
      </c>
      <c r="G22" s="100">
        <f>SUMIF(案件管理!$E:$E,B22,案件管理!Q:Q)</f>
        <v>0</v>
      </c>
      <c r="H22" s="100">
        <f>SUMIF(案件管理!$E:$E,B22,案件管理!R:R)</f>
        <v>0</v>
      </c>
      <c r="I22" s="100">
        <f>SUMIF(案件管理!$E:$E,B22,案件管理!S:S)</f>
        <v>0</v>
      </c>
      <c r="J22" s="100">
        <f>SUMIF(案件管理!$E:$E,B22,案件管理!T:T)</f>
        <v>0</v>
      </c>
      <c r="K22" s="100">
        <f>SUMIF(案件管理!$E:$E,B22,案件管理!U:U)</f>
        <v>0</v>
      </c>
      <c r="L22" s="100">
        <f>SUMIF(案件管理!$E:$E,B22,案件管理!V:V)</f>
        <v>0</v>
      </c>
      <c r="M22" s="100">
        <f>SUMIF(案件管理!$E:$E,B22,案件管理!W:W)</f>
        <v>0</v>
      </c>
      <c r="N22" s="100">
        <f>SUMIF(案件管理!$E:$E,B22,案件管理!X:X)</f>
        <v>0</v>
      </c>
      <c r="O22" s="100">
        <f>SUMIF(案件管理!$E:$E,B22,案件管理!Y:Y)</f>
        <v>0</v>
      </c>
      <c r="P22" s="100">
        <f>SUMIF(案件管理!$E:$E,B22,案件管理!Z:Z)</f>
        <v>0</v>
      </c>
    </row>
    <row r="23" spans="2:16" x14ac:dyDescent="0.2">
      <c r="B23" s="4" t="str">
        <f>IF(【設定】!$C24="","",【設定】!$C24)</f>
        <v/>
      </c>
      <c r="C23" s="45" t="str">
        <f>IF(【設定】!C24="","",SUMIF(案件管理!$E:$E,B23,案件管理!M:M))</f>
        <v/>
      </c>
      <c r="D23" s="45" t="str">
        <f>IF(【設定】!C24="","",SUMIF(案件管理!$E:$E,B23,案件管理!N:N))</f>
        <v/>
      </c>
      <c r="F23" s="4" t="str">
        <f>IF(【設定】!$C24="","",【設定】!$C24)</f>
        <v/>
      </c>
      <c r="G23" s="100">
        <f>SUMIF(案件管理!$E:$E,B23,案件管理!Q:Q)</f>
        <v>0</v>
      </c>
      <c r="H23" s="100">
        <f>SUMIF(案件管理!$E:$E,B23,案件管理!R:R)</f>
        <v>0</v>
      </c>
      <c r="I23" s="100">
        <f>SUMIF(案件管理!$E:$E,B23,案件管理!S:S)</f>
        <v>0</v>
      </c>
      <c r="J23" s="100">
        <f>SUMIF(案件管理!$E:$E,B23,案件管理!T:T)</f>
        <v>0</v>
      </c>
      <c r="K23" s="100">
        <f>SUMIF(案件管理!$E:$E,B23,案件管理!U:U)</f>
        <v>0</v>
      </c>
      <c r="L23" s="100">
        <f>SUMIF(案件管理!$E:$E,B23,案件管理!V:V)</f>
        <v>0</v>
      </c>
      <c r="M23" s="100">
        <f>SUMIF(案件管理!$E:$E,B23,案件管理!W:W)</f>
        <v>0</v>
      </c>
      <c r="N23" s="100">
        <f>SUMIF(案件管理!$E:$E,B23,案件管理!X:X)</f>
        <v>0</v>
      </c>
      <c r="O23" s="100">
        <f>SUMIF(案件管理!$E:$E,B23,案件管理!Y:Y)</f>
        <v>0</v>
      </c>
      <c r="P23" s="100">
        <f>SUMIF(案件管理!$E:$E,B23,案件管理!Z:Z)</f>
        <v>0</v>
      </c>
    </row>
    <row r="24" spans="2:16" x14ac:dyDescent="0.2">
      <c r="B24" s="4" t="str">
        <f>IF(【設定】!$C25="","",【設定】!$C25)</f>
        <v/>
      </c>
      <c r="C24" s="45" t="str">
        <f>IF(【設定】!C25="","",SUMIF(案件管理!$E:$E,B24,案件管理!M:M))</f>
        <v/>
      </c>
      <c r="D24" s="45" t="str">
        <f>IF(【設定】!C25="","",SUMIF(案件管理!$E:$E,B24,案件管理!N:N))</f>
        <v/>
      </c>
      <c r="F24" s="4" t="str">
        <f>IF(【設定】!$C25="","",【設定】!$C25)</f>
        <v/>
      </c>
      <c r="G24" s="101">
        <f>SUMIF(案件管理!$E:$E,B24,案件管理!Q:Q)</f>
        <v>0</v>
      </c>
      <c r="H24" s="101">
        <f>SUMIF(案件管理!$E:$E,B24,案件管理!R:R)</f>
        <v>0</v>
      </c>
      <c r="I24" s="101">
        <f>SUMIF(案件管理!$E:$E,B24,案件管理!S:S)</f>
        <v>0</v>
      </c>
      <c r="J24" s="101">
        <f>SUMIF(案件管理!$E:$E,B24,案件管理!T:T)</f>
        <v>0</v>
      </c>
      <c r="K24" s="101">
        <f>SUMIF(案件管理!$E:$E,B24,案件管理!U:U)</f>
        <v>0</v>
      </c>
      <c r="L24" s="101">
        <f>SUMIF(案件管理!$E:$E,B24,案件管理!V:V)</f>
        <v>0</v>
      </c>
      <c r="M24" s="101">
        <f>SUMIF(案件管理!$E:$E,B24,案件管理!W:W)</f>
        <v>0</v>
      </c>
      <c r="N24" s="101">
        <f>SUMIF(案件管理!$E:$E,B24,案件管理!X:X)</f>
        <v>0</v>
      </c>
      <c r="O24" s="101">
        <f>SUMIF(案件管理!$E:$E,B24,案件管理!Y:Y)</f>
        <v>0</v>
      </c>
      <c r="P24" s="101">
        <f>SUMIF(案件管理!$E:$E,B24,案件管理!Z:Z)</f>
        <v>0</v>
      </c>
    </row>
    <row r="25" spans="2:16" x14ac:dyDescent="0.2">
      <c r="B25" s="4" t="str">
        <f>IF(【設定】!$C26="","",【設定】!$C26)</f>
        <v/>
      </c>
      <c r="C25" s="45" t="str">
        <f>IF(【設定】!C26="","",SUMIF(案件管理!$E:$E,B25,案件管理!M:M))</f>
        <v/>
      </c>
      <c r="D25" s="45" t="str">
        <f>IF(【設定】!C26="","",SUMIF(案件管理!$E:$E,B25,案件管理!N:N))</f>
        <v/>
      </c>
      <c r="F25" s="5" t="str">
        <f>IF(【設定】!$C26="","",【設定】!$C26)</f>
        <v/>
      </c>
      <c r="G25" s="102">
        <f>SUMIF(案件管理!$E:$E,B25,案件管理!Q:Q)</f>
        <v>0</v>
      </c>
      <c r="H25" s="102">
        <f>SUMIF(案件管理!$E:$E,B25,案件管理!R:R)</f>
        <v>0</v>
      </c>
      <c r="I25" s="102">
        <f>SUMIF(案件管理!$E:$E,B25,案件管理!S:S)</f>
        <v>0</v>
      </c>
      <c r="J25" s="102">
        <f>SUMIF(案件管理!$E:$E,B25,案件管理!T:T)</f>
        <v>0</v>
      </c>
      <c r="K25" s="102">
        <f>SUMIF(案件管理!$E:$E,B25,案件管理!U:U)</f>
        <v>0</v>
      </c>
      <c r="L25" s="102">
        <f>SUMIF(案件管理!$E:$E,B25,案件管理!V:V)</f>
        <v>0</v>
      </c>
      <c r="M25" s="102">
        <f>SUMIF(案件管理!$E:$E,B25,案件管理!W:W)</f>
        <v>0</v>
      </c>
      <c r="N25" s="102">
        <f>SUMIF(案件管理!$E:$E,B25,案件管理!X:X)</f>
        <v>0</v>
      </c>
      <c r="O25" s="102">
        <f>SUMIF(案件管理!$E:$E,B25,案件管理!Y:Y)</f>
        <v>0</v>
      </c>
      <c r="P25" s="102">
        <f>SUMIF(案件管理!$E:$E,B25,案件管理!Z:Z)</f>
        <v>0</v>
      </c>
    </row>
    <row r="26" spans="2:16" ht="9" customHeight="1" x14ac:dyDescent="0.2">
      <c r="C26" s="6"/>
      <c r="D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ht="21.75" customHeight="1" x14ac:dyDescent="0.2">
      <c r="C27" s="48" t="s">
        <v>33</v>
      </c>
      <c r="D27" s="48" t="s">
        <v>29</v>
      </c>
      <c r="G27" s="54" t="s">
        <v>33</v>
      </c>
      <c r="H27" s="54" t="s">
        <v>90</v>
      </c>
      <c r="I27" s="55" t="s">
        <v>33</v>
      </c>
      <c r="J27" s="55" t="s">
        <v>90</v>
      </c>
      <c r="K27" s="48" t="s">
        <v>33</v>
      </c>
      <c r="L27" s="48" t="s">
        <v>90</v>
      </c>
      <c r="M27" s="56" t="s">
        <v>33</v>
      </c>
      <c r="N27" s="56" t="s">
        <v>90</v>
      </c>
      <c r="O27" s="46" t="s">
        <v>33</v>
      </c>
      <c r="P27" s="46" t="s">
        <v>90</v>
      </c>
    </row>
    <row r="28" spans="2:16" ht="21.75" customHeight="1" x14ac:dyDescent="0.2">
      <c r="C28" s="45">
        <f>SUM(C6:C25)</f>
        <v>45013.78</v>
      </c>
      <c r="D28" s="45">
        <f>SUM(D6:D25)</f>
        <v>9753.0480000000007</v>
      </c>
      <c r="G28" s="102">
        <f t="shared" ref="G28" si="0">SUM(G6:G25)</f>
        <v>34712.200000000004</v>
      </c>
      <c r="H28" s="102">
        <f t="shared" ref="H28:P28" si="1">SUM(H6:H25)</f>
        <v>0</v>
      </c>
      <c r="I28" s="102">
        <f t="shared" si="1"/>
        <v>10301.58</v>
      </c>
      <c r="J28" s="102">
        <f t="shared" si="1"/>
        <v>9753.0480000000007</v>
      </c>
      <c r="K28" s="102">
        <f t="shared" si="1"/>
        <v>0</v>
      </c>
      <c r="L28" s="102">
        <f t="shared" si="1"/>
        <v>0</v>
      </c>
      <c r="M28" s="102">
        <f t="shared" si="1"/>
        <v>0</v>
      </c>
      <c r="N28" s="102">
        <f t="shared" si="1"/>
        <v>0</v>
      </c>
      <c r="O28" s="102">
        <f t="shared" si="1"/>
        <v>0</v>
      </c>
      <c r="P28" s="102">
        <f t="shared" si="1"/>
        <v>0</v>
      </c>
    </row>
    <row r="30" spans="2:16" x14ac:dyDescent="0.2">
      <c r="C30" s="8"/>
      <c r="D30" s="9"/>
      <c r="E30" s="9"/>
      <c r="F30" s="10"/>
      <c r="G30" s="8"/>
      <c r="I30" s="8"/>
      <c r="K30" s="8"/>
      <c r="M30" s="8"/>
      <c r="O30" s="8"/>
    </row>
  </sheetData>
  <sheetProtection sheet="1" objects="1" scenarios="1"/>
  <mergeCells count="6">
    <mergeCell ref="O4:P4"/>
    <mergeCell ref="C4:D4"/>
    <mergeCell ref="G4:H4"/>
    <mergeCell ref="I4:J4"/>
    <mergeCell ref="K4:L4"/>
    <mergeCell ref="M4:N4"/>
  </mergeCells>
  <phoneticPr fontId="10"/>
  <conditionalFormatting sqref="G6:P25 G28:P28">
    <cfRule type="cellIs" dxfId="5" priority="2" operator="equal">
      <formula>0</formula>
    </cfRule>
  </conditionalFormatting>
  <conditionalFormatting sqref="C6:D25 C28:D28">
    <cfRule type="cellIs" dxfId="4" priority="1" operator="equal">
      <formula>0</formula>
    </cfRule>
  </conditionalFormatting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4"/>
  <sheetViews>
    <sheetView showGridLines="0" zoomScale="85" zoomScaleNormal="85" workbookViewId="0"/>
  </sheetViews>
  <sheetFormatPr defaultColWidth="9" defaultRowHeight="13" x14ac:dyDescent="0.2"/>
  <cols>
    <col min="1" max="1" width="2.453125" style="58" customWidth="1"/>
    <col min="2" max="2" width="19" style="58" bestFit="1" customWidth="1"/>
    <col min="3" max="3" width="12.1796875" style="58" bestFit="1" customWidth="1"/>
    <col min="4" max="8" width="13" style="58" bestFit="1" customWidth="1"/>
    <col min="9" max="9" width="8.6328125" style="58" bestFit="1" customWidth="1"/>
    <col min="10" max="18" width="11.26953125" style="58" customWidth="1"/>
    <col min="19" max="33" width="16.08984375" style="58" customWidth="1"/>
    <col min="34" max="16384" width="9" style="58"/>
  </cols>
  <sheetData>
    <row r="2" spans="2:9" ht="16.5" x14ac:dyDescent="0.2">
      <c r="B2" s="57" t="s">
        <v>86</v>
      </c>
    </row>
    <row r="4" spans="2:9" x14ac:dyDescent="0.2">
      <c r="B4" s="58" t="s">
        <v>34</v>
      </c>
    </row>
    <row r="6" spans="2:9" x14ac:dyDescent="0.2">
      <c r="B6" s="59" t="s">
        <v>35</v>
      </c>
      <c r="C6" s="59" t="s">
        <v>65</v>
      </c>
    </row>
    <row r="7" spans="2:9" x14ac:dyDescent="0.2">
      <c r="B7" s="59" t="s">
        <v>64</v>
      </c>
      <c r="D7" s="58" t="s">
        <v>36</v>
      </c>
      <c r="E7" s="58" t="s">
        <v>37</v>
      </c>
      <c r="F7" s="58" t="s">
        <v>38</v>
      </c>
      <c r="G7" s="58" t="s">
        <v>39</v>
      </c>
      <c r="H7" s="58" t="s">
        <v>82</v>
      </c>
      <c r="I7" s="58" t="s">
        <v>40</v>
      </c>
    </row>
    <row r="8" spans="2:9" x14ac:dyDescent="0.2">
      <c r="B8" s="60" t="s">
        <v>62</v>
      </c>
      <c r="F8" s="58">
        <v>9100</v>
      </c>
      <c r="I8" s="58">
        <v>9100</v>
      </c>
    </row>
    <row r="9" spans="2:9" x14ac:dyDescent="0.2">
      <c r="B9" s="60" t="s">
        <v>7</v>
      </c>
      <c r="F9" s="58">
        <v>9720</v>
      </c>
      <c r="I9" s="58">
        <v>9720</v>
      </c>
    </row>
    <row r="10" spans="2:9" x14ac:dyDescent="0.2">
      <c r="B10" s="60" t="s">
        <v>5</v>
      </c>
      <c r="D10" s="58">
        <v>409.05</v>
      </c>
      <c r="F10" s="58">
        <v>9813.15</v>
      </c>
      <c r="G10" s="58">
        <v>581.58000000000004</v>
      </c>
      <c r="I10" s="58">
        <v>10803.779999999999</v>
      </c>
    </row>
    <row r="11" spans="2:9" x14ac:dyDescent="0.2">
      <c r="B11" s="60" t="s">
        <v>10</v>
      </c>
      <c r="E11" s="58">
        <v>8100.0000000000009</v>
      </c>
      <c r="F11" s="58">
        <v>9720</v>
      </c>
      <c r="G11" s="58">
        <v>33.048000000000002</v>
      </c>
      <c r="I11" s="58">
        <v>17853.047999999999</v>
      </c>
    </row>
    <row r="12" spans="2:9" x14ac:dyDescent="0.2">
      <c r="B12" s="60" t="s">
        <v>48</v>
      </c>
      <c r="D12" s="98"/>
      <c r="E12" s="58">
        <v>7290.0000000000009</v>
      </c>
      <c r="H12" s="58">
        <v>0</v>
      </c>
      <c r="I12" s="58">
        <v>7290.0000000000009</v>
      </c>
    </row>
    <row r="13" spans="2:9" x14ac:dyDescent="0.2">
      <c r="B13" s="60" t="s">
        <v>41</v>
      </c>
      <c r="C13" s="58">
        <v>0</v>
      </c>
      <c r="I13" s="58">
        <v>0</v>
      </c>
    </row>
    <row r="14" spans="2:9" x14ac:dyDescent="0.2">
      <c r="B14" s="60" t="s">
        <v>40</v>
      </c>
      <c r="C14" s="58">
        <v>0</v>
      </c>
      <c r="D14" s="58">
        <v>409.05</v>
      </c>
      <c r="E14" s="58">
        <v>15390.000000000002</v>
      </c>
      <c r="F14" s="58">
        <v>38353.15</v>
      </c>
      <c r="G14" s="58">
        <v>614.62800000000004</v>
      </c>
      <c r="H14" s="58">
        <v>0</v>
      </c>
      <c r="I14" s="58">
        <v>54766.827999999994</v>
      </c>
    </row>
  </sheetData>
  <phoneticPr fontId="10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15"/>
  <sheetViews>
    <sheetView showGridLines="0" zoomScale="85" zoomScaleNormal="85" workbookViewId="0"/>
  </sheetViews>
  <sheetFormatPr defaultColWidth="9" defaultRowHeight="13" x14ac:dyDescent="0.2"/>
  <cols>
    <col min="1" max="1" width="2.453125" style="58" customWidth="1"/>
    <col min="2" max="2" width="19" style="58" bestFit="1" customWidth="1"/>
    <col min="3" max="3" width="12.1796875" style="58" bestFit="1" customWidth="1"/>
    <col min="4" max="8" width="13" style="58" bestFit="1" customWidth="1"/>
    <col min="9" max="9" width="8.6328125" style="58" bestFit="1" customWidth="1"/>
    <col min="10" max="23" width="12.08984375" style="58" bestFit="1" customWidth="1"/>
    <col min="24" max="24" width="12.26953125" style="58" bestFit="1" customWidth="1"/>
    <col min="25" max="16384" width="9" style="58"/>
  </cols>
  <sheetData>
    <row r="2" spans="2:9" ht="16.5" x14ac:dyDescent="0.2">
      <c r="B2" s="57" t="s">
        <v>87</v>
      </c>
    </row>
    <row r="4" spans="2:9" x14ac:dyDescent="0.2">
      <c r="B4" s="58" t="s">
        <v>34</v>
      </c>
    </row>
    <row r="6" spans="2:9" x14ac:dyDescent="0.2">
      <c r="B6" s="59" t="s">
        <v>35</v>
      </c>
      <c r="C6" s="59" t="s">
        <v>65</v>
      </c>
    </row>
    <row r="7" spans="2:9" x14ac:dyDescent="0.2">
      <c r="B7" s="59" t="s">
        <v>64</v>
      </c>
      <c r="D7" s="58" t="s">
        <v>36</v>
      </c>
      <c r="E7" s="58" t="s">
        <v>37</v>
      </c>
      <c r="F7" s="58" t="s">
        <v>38</v>
      </c>
      <c r="G7" s="58" t="s">
        <v>39</v>
      </c>
      <c r="H7" s="58" t="s">
        <v>82</v>
      </c>
      <c r="I7" s="58" t="s">
        <v>40</v>
      </c>
    </row>
    <row r="8" spans="2:9" x14ac:dyDescent="0.2">
      <c r="B8" s="60" t="s">
        <v>8</v>
      </c>
      <c r="E8" s="58">
        <v>7290.0000000000009</v>
      </c>
      <c r="F8" s="58">
        <v>19440</v>
      </c>
      <c r="I8" s="58">
        <v>26730</v>
      </c>
    </row>
    <row r="9" spans="2:9" x14ac:dyDescent="0.2">
      <c r="B9" s="60" t="s">
        <v>6</v>
      </c>
      <c r="E9" s="58">
        <v>8100.0000000000009</v>
      </c>
      <c r="F9" s="58">
        <v>18820</v>
      </c>
      <c r="I9" s="58">
        <v>26920</v>
      </c>
    </row>
    <row r="10" spans="2:9" x14ac:dyDescent="0.2">
      <c r="B10" s="60" t="s">
        <v>17</v>
      </c>
      <c r="D10" s="58">
        <v>409.05</v>
      </c>
      <c r="F10" s="58">
        <v>72.900000000000006</v>
      </c>
      <c r="G10" s="58">
        <v>583.84800000000007</v>
      </c>
      <c r="I10" s="58">
        <v>1065.7980000000002</v>
      </c>
    </row>
    <row r="11" spans="2:9" x14ac:dyDescent="0.2">
      <c r="B11" s="60" t="s">
        <v>19</v>
      </c>
      <c r="G11" s="58">
        <v>30.78</v>
      </c>
      <c r="I11" s="58">
        <v>30.78</v>
      </c>
    </row>
    <row r="12" spans="2:9" x14ac:dyDescent="0.2">
      <c r="B12" s="60" t="s">
        <v>56</v>
      </c>
      <c r="F12" s="58">
        <v>20.25</v>
      </c>
      <c r="I12" s="58">
        <v>20.25</v>
      </c>
    </row>
    <row r="13" spans="2:9" x14ac:dyDescent="0.2">
      <c r="B13" s="60" t="s">
        <v>41</v>
      </c>
      <c r="C13" s="58">
        <v>0</v>
      </c>
      <c r="I13" s="58">
        <v>0</v>
      </c>
    </row>
    <row r="14" spans="2:9" x14ac:dyDescent="0.2">
      <c r="B14" s="60" t="s">
        <v>16</v>
      </c>
      <c r="H14" s="58">
        <v>0</v>
      </c>
      <c r="I14" s="58">
        <v>0</v>
      </c>
    </row>
    <row r="15" spans="2:9" x14ac:dyDescent="0.2">
      <c r="B15" s="60" t="s">
        <v>40</v>
      </c>
      <c r="C15" s="58">
        <v>0</v>
      </c>
      <c r="D15" s="58">
        <v>409.05</v>
      </c>
      <c r="E15" s="58">
        <v>15390.000000000002</v>
      </c>
      <c r="F15" s="58">
        <v>38353.15</v>
      </c>
      <c r="G15" s="58">
        <v>614.62800000000004</v>
      </c>
      <c r="H15" s="58">
        <v>0</v>
      </c>
      <c r="I15" s="58">
        <v>54766.828000000001</v>
      </c>
    </row>
  </sheetData>
  <phoneticPr fontId="10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14"/>
  <sheetViews>
    <sheetView showGridLines="0" zoomScale="85" zoomScaleNormal="85" workbookViewId="0"/>
  </sheetViews>
  <sheetFormatPr defaultColWidth="9" defaultRowHeight="13" x14ac:dyDescent="0.2"/>
  <cols>
    <col min="1" max="1" width="2.453125" style="58" customWidth="1"/>
    <col min="2" max="2" width="19" style="58" bestFit="1" customWidth="1"/>
    <col min="3" max="3" width="12.1796875" style="58" bestFit="1" customWidth="1"/>
    <col min="4" max="4" width="8.6328125" style="58" bestFit="1" customWidth="1"/>
    <col min="5" max="5" width="7.81640625" style="58" bestFit="1" customWidth="1"/>
    <col min="6" max="6" width="15.1796875" style="58" bestFit="1" customWidth="1"/>
    <col min="7" max="7" width="10" style="58" bestFit="1" customWidth="1"/>
    <col min="8" max="8" width="7.26953125" style="58" bestFit="1" customWidth="1"/>
    <col min="9" max="9" width="10" style="58" bestFit="1" customWidth="1"/>
    <col min="10" max="10" width="8.6328125" style="58" bestFit="1" customWidth="1"/>
    <col min="11" max="12" width="13.453125" style="58" customWidth="1"/>
    <col min="13" max="16384" width="9" style="58"/>
  </cols>
  <sheetData>
    <row r="2" spans="2:10" ht="16.5" x14ac:dyDescent="0.2">
      <c r="B2" s="57" t="s">
        <v>88</v>
      </c>
    </row>
    <row r="4" spans="2:10" x14ac:dyDescent="0.2">
      <c r="B4" s="58" t="s">
        <v>34</v>
      </c>
    </row>
    <row r="6" spans="2:10" x14ac:dyDescent="0.2">
      <c r="B6" s="59" t="s">
        <v>35</v>
      </c>
      <c r="C6" s="59" t="s">
        <v>65</v>
      </c>
    </row>
    <row r="7" spans="2:10" x14ac:dyDescent="0.2">
      <c r="B7" s="59" t="s">
        <v>64</v>
      </c>
      <c r="C7" s="58" t="s">
        <v>8</v>
      </c>
      <c r="D7" s="58" t="s">
        <v>6</v>
      </c>
      <c r="E7" s="58" t="s">
        <v>17</v>
      </c>
      <c r="F7" s="58" t="s">
        <v>19</v>
      </c>
      <c r="G7" s="58" t="s">
        <v>56</v>
      </c>
      <c r="H7" s="58" t="s">
        <v>41</v>
      </c>
      <c r="I7" s="58" t="s">
        <v>16</v>
      </c>
      <c r="J7" s="58" t="s">
        <v>40</v>
      </c>
    </row>
    <row r="8" spans="2:10" x14ac:dyDescent="0.2">
      <c r="B8" s="60" t="s">
        <v>62</v>
      </c>
      <c r="D8" s="58">
        <v>9100</v>
      </c>
      <c r="J8" s="58">
        <v>9100</v>
      </c>
    </row>
    <row r="9" spans="2:10" x14ac:dyDescent="0.2">
      <c r="B9" s="60" t="s">
        <v>7</v>
      </c>
      <c r="C9" s="58">
        <v>9720</v>
      </c>
      <c r="J9" s="58">
        <v>9720</v>
      </c>
    </row>
    <row r="10" spans="2:10" x14ac:dyDescent="0.2">
      <c r="B10" s="60" t="s">
        <v>5</v>
      </c>
      <c r="C10" s="58">
        <v>9720</v>
      </c>
      <c r="E10" s="58">
        <v>1032.75</v>
      </c>
      <c r="F10" s="58">
        <v>30.78</v>
      </c>
      <c r="G10" s="58">
        <v>20.25</v>
      </c>
      <c r="J10" s="58">
        <v>10803.78</v>
      </c>
    </row>
    <row r="11" spans="2:10" x14ac:dyDescent="0.2">
      <c r="B11" s="60" t="s">
        <v>10</v>
      </c>
      <c r="D11" s="58">
        <v>17820</v>
      </c>
      <c r="E11" s="58">
        <v>33.048000000000002</v>
      </c>
      <c r="J11" s="58">
        <v>17853.047999999999</v>
      </c>
    </row>
    <row r="12" spans="2:10" x14ac:dyDescent="0.2">
      <c r="B12" s="60" t="s">
        <v>48</v>
      </c>
      <c r="C12" s="58">
        <v>7290.0000000000009</v>
      </c>
      <c r="I12" s="58">
        <v>0</v>
      </c>
      <c r="J12" s="58">
        <v>7290.0000000000009</v>
      </c>
    </row>
    <row r="13" spans="2:10" x14ac:dyDescent="0.2">
      <c r="B13" s="60" t="s">
        <v>41</v>
      </c>
      <c r="H13" s="58">
        <v>0</v>
      </c>
      <c r="J13" s="58">
        <v>0</v>
      </c>
    </row>
    <row r="14" spans="2:10" x14ac:dyDescent="0.2">
      <c r="B14" s="60" t="s">
        <v>40</v>
      </c>
      <c r="C14" s="58">
        <v>26730</v>
      </c>
      <c r="D14" s="58">
        <v>26920</v>
      </c>
      <c r="E14" s="58">
        <v>1065.798</v>
      </c>
      <c r="F14" s="58">
        <v>30.78</v>
      </c>
      <c r="G14" s="58">
        <v>20.25</v>
      </c>
      <c r="H14" s="58">
        <v>0</v>
      </c>
      <c r="I14" s="58">
        <v>0</v>
      </c>
      <c r="J14" s="58">
        <v>54766.827999999994</v>
      </c>
    </row>
  </sheetData>
  <phoneticPr fontId="10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6"/>
  <sheetViews>
    <sheetView showGridLines="0" zoomScale="85" zoomScaleNormal="85" workbookViewId="0">
      <selection activeCell="B4" sqref="B4:B5"/>
    </sheetView>
  </sheetViews>
  <sheetFormatPr defaultColWidth="9" defaultRowHeight="13" x14ac:dyDescent="0.2"/>
  <cols>
    <col min="1" max="1" width="2.90625" customWidth="1"/>
    <col min="2" max="2" width="3.6328125" customWidth="1"/>
    <col min="3" max="3" width="14.453125" customWidth="1"/>
    <col min="4" max="4" width="12.90625" bestFit="1" customWidth="1"/>
    <col min="5" max="5" width="13.26953125" customWidth="1"/>
    <col min="6" max="6" width="16.81640625" customWidth="1"/>
    <col min="7" max="7" width="11.90625" customWidth="1"/>
  </cols>
  <sheetData>
    <row r="2" spans="2:7" x14ac:dyDescent="0.2">
      <c r="B2" t="s">
        <v>0</v>
      </c>
    </row>
    <row r="4" spans="2:7" x14ac:dyDescent="0.2">
      <c r="B4" s="85" t="s">
        <v>1</v>
      </c>
      <c r="C4" s="89" t="s">
        <v>2</v>
      </c>
      <c r="D4" s="90"/>
      <c r="E4" s="91"/>
      <c r="F4" s="87" t="s">
        <v>3</v>
      </c>
      <c r="G4" s="87" t="s">
        <v>4</v>
      </c>
    </row>
    <row r="5" spans="2:7" x14ac:dyDescent="0.2">
      <c r="B5" s="86"/>
      <c r="C5" s="24" t="s">
        <v>2</v>
      </c>
      <c r="D5" s="25" t="s">
        <v>59</v>
      </c>
      <c r="E5" s="38" t="s">
        <v>58</v>
      </c>
      <c r="F5" s="88"/>
      <c r="G5" s="88"/>
    </row>
    <row r="6" spans="2:7" hidden="1" x14ac:dyDescent="0.2">
      <c r="B6" s="26"/>
      <c r="C6" s="27"/>
      <c r="D6" s="28"/>
      <c r="E6" s="44"/>
      <c r="F6" s="29"/>
      <c r="G6" s="39"/>
    </row>
    <row r="7" spans="2:7" x14ac:dyDescent="0.2">
      <c r="B7" s="26">
        <v>1</v>
      </c>
      <c r="C7" s="27" t="s">
        <v>5</v>
      </c>
      <c r="D7" s="28">
        <v>1</v>
      </c>
      <c r="E7" s="44">
        <v>0.81</v>
      </c>
      <c r="F7" s="29" t="s">
        <v>6</v>
      </c>
      <c r="G7" s="39" t="s">
        <v>44</v>
      </c>
    </row>
    <row r="8" spans="2:7" x14ac:dyDescent="0.2">
      <c r="B8" s="31">
        <v>2</v>
      </c>
      <c r="C8" s="42" t="s">
        <v>49</v>
      </c>
      <c r="D8" s="33">
        <v>1</v>
      </c>
      <c r="E8" s="44">
        <v>0.81</v>
      </c>
      <c r="F8" s="34" t="s">
        <v>8</v>
      </c>
      <c r="G8" s="40" t="s">
        <v>46</v>
      </c>
    </row>
    <row r="9" spans="2:7" x14ac:dyDescent="0.2">
      <c r="B9" s="31">
        <v>3</v>
      </c>
      <c r="C9" s="32" t="s">
        <v>7</v>
      </c>
      <c r="D9" s="33">
        <v>2</v>
      </c>
      <c r="E9" s="44">
        <v>0.81</v>
      </c>
      <c r="F9" s="35" t="s">
        <v>13</v>
      </c>
      <c r="G9" s="35"/>
    </row>
    <row r="10" spans="2:7" x14ac:dyDescent="0.2">
      <c r="B10" s="31">
        <v>4</v>
      </c>
      <c r="C10" s="42" t="s">
        <v>50</v>
      </c>
      <c r="D10" s="33">
        <v>1</v>
      </c>
      <c r="E10" s="44">
        <v>0.81</v>
      </c>
      <c r="F10" s="34" t="s">
        <v>14</v>
      </c>
      <c r="G10" s="35"/>
    </row>
    <row r="11" spans="2:7" x14ac:dyDescent="0.2">
      <c r="B11" s="31">
        <v>5</v>
      </c>
      <c r="C11" s="37" t="s">
        <v>42</v>
      </c>
      <c r="D11" s="35">
        <v>2</v>
      </c>
      <c r="E11" s="34">
        <v>0.7</v>
      </c>
      <c r="F11" s="37" t="s">
        <v>54</v>
      </c>
      <c r="G11" s="35"/>
    </row>
    <row r="12" spans="2:7" x14ac:dyDescent="0.2">
      <c r="B12" s="31">
        <v>6</v>
      </c>
      <c r="C12" s="37" t="s">
        <v>51</v>
      </c>
      <c r="D12" s="35">
        <v>10</v>
      </c>
      <c r="E12" s="44">
        <v>0.81</v>
      </c>
      <c r="F12" s="34" t="s">
        <v>16</v>
      </c>
      <c r="G12" s="36"/>
    </row>
    <row r="13" spans="2:7" x14ac:dyDescent="0.2">
      <c r="B13" s="31">
        <v>7</v>
      </c>
      <c r="C13" s="37" t="s">
        <v>52</v>
      </c>
      <c r="D13" s="35">
        <v>10</v>
      </c>
      <c r="E13" s="44">
        <v>0.81</v>
      </c>
      <c r="F13" s="34" t="s">
        <v>19</v>
      </c>
      <c r="G13" s="36"/>
    </row>
    <row r="14" spans="2:7" x14ac:dyDescent="0.2">
      <c r="B14" s="31">
        <v>8</v>
      </c>
      <c r="C14" s="32" t="s">
        <v>18</v>
      </c>
      <c r="D14" s="35">
        <v>10</v>
      </c>
      <c r="E14" s="44">
        <v>0.81</v>
      </c>
      <c r="F14" s="37" t="s">
        <v>55</v>
      </c>
      <c r="G14" s="36"/>
    </row>
    <row r="15" spans="2:7" x14ac:dyDescent="0.2">
      <c r="B15" s="31">
        <v>9</v>
      </c>
      <c r="C15" s="32" t="s">
        <v>11</v>
      </c>
      <c r="D15" s="33">
        <v>10</v>
      </c>
      <c r="E15" s="44">
        <v>0.81</v>
      </c>
      <c r="F15" s="37" t="s">
        <v>57</v>
      </c>
      <c r="G15" s="36"/>
    </row>
    <row r="16" spans="2:7" x14ac:dyDescent="0.2">
      <c r="B16" s="31">
        <v>10</v>
      </c>
      <c r="C16" s="32" t="s">
        <v>9</v>
      </c>
      <c r="D16" s="33">
        <v>10</v>
      </c>
      <c r="E16" s="44">
        <v>0.81</v>
      </c>
      <c r="F16" s="35" t="s">
        <v>17</v>
      </c>
      <c r="G16" s="36"/>
    </row>
    <row r="17" spans="2:7" x14ac:dyDescent="0.2">
      <c r="B17" s="31">
        <v>11</v>
      </c>
      <c r="C17" s="32" t="s">
        <v>10</v>
      </c>
      <c r="D17" s="33">
        <v>20</v>
      </c>
      <c r="E17" s="44">
        <v>0.81</v>
      </c>
      <c r="F17" s="34"/>
      <c r="G17" s="36"/>
    </row>
    <row r="18" spans="2:7" x14ac:dyDescent="0.2">
      <c r="B18" s="31">
        <v>12</v>
      </c>
      <c r="C18" s="37" t="s">
        <v>53</v>
      </c>
      <c r="D18" s="30">
        <v>1</v>
      </c>
      <c r="E18" s="44">
        <v>0.81</v>
      </c>
      <c r="F18" s="35"/>
      <c r="G18" s="36"/>
    </row>
    <row r="19" spans="2:7" x14ac:dyDescent="0.2">
      <c r="B19" s="31">
        <v>13</v>
      </c>
      <c r="C19" s="32" t="s">
        <v>15</v>
      </c>
      <c r="D19" s="33">
        <v>1</v>
      </c>
      <c r="E19" s="33">
        <v>0.72</v>
      </c>
      <c r="F19" s="35"/>
      <c r="G19" s="36"/>
    </row>
    <row r="20" spans="2:7" x14ac:dyDescent="0.2">
      <c r="B20" s="31">
        <v>14</v>
      </c>
      <c r="C20" s="32" t="s">
        <v>12</v>
      </c>
      <c r="D20" s="33">
        <v>10</v>
      </c>
      <c r="E20" s="44">
        <v>0.81</v>
      </c>
      <c r="F20" s="35"/>
      <c r="G20" s="36"/>
    </row>
    <row r="21" spans="2:7" x14ac:dyDescent="0.2">
      <c r="B21" s="31">
        <v>15</v>
      </c>
      <c r="C21" s="32"/>
      <c r="D21" s="33"/>
      <c r="E21" s="33"/>
      <c r="F21" s="35"/>
      <c r="G21" s="36"/>
    </row>
    <row r="22" spans="2:7" x14ac:dyDescent="0.2">
      <c r="B22" s="31">
        <v>16</v>
      </c>
      <c r="C22" s="32"/>
      <c r="D22" s="33"/>
      <c r="E22" s="33"/>
      <c r="F22" s="35"/>
      <c r="G22" s="36"/>
    </row>
    <row r="23" spans="2:7" x14ac:dyDescent="0.2">
      <c r="B23" s="31">
        <v>17</v>
      </c>
      <c r="C23" s="32"/>
      <c r="D23" s="33"/>
      <c r="E23" s="33"/>
      <c r="F23" s="35"/>
      <c r="G23" s="36"/>
    </row>
    <row r="24" spans="2:7" x14ac:dyDescent="0.2">
      <c r="B24" s="31">
        <v>18</v>
      </c>
      <c r="C24" s="32"/>
      <c r="D24" s="33"/>
      <c r="E24" s="33"/>
      <c r="F24" s="35"/>
      <c r="G24" s="36"/>
    </row>
    <row r="25" spans="2:7" x14ac:dyDescent="0.2">
      <c r="B25" s="31">
        <v>19</v>
      </c>
      <c r="C25" s="32"/>
      <c r="D25" s="33"/>
      <c r="E25" s="33"/>
      <c r="F25" s="35"/>
      <c r="G25" s="36"/>
    </row>
    <row r="26" spans="2:7" x14ac:dyDescent="0.2">
      <c r="B26" s="31">
        <v>20</v>
      </c>
      <c r="C26" s="34"/>
      <c r="D26" s="35"/>
      <c r="E26" s="35"/>
      <c r="F26" s="35"/>
      <c r="G26" s="36"/>
    </row>
  </sheetData>
  <mergeCells count="4">
    <mergeCell ref="B4:B5"/>
    <mergeCell ref="F4:F5"/>
    <mergeCell ref="G4:G5"/>
    <mergeCell ref="C4:E4"/>
  </mergeCells>
  <phoneticPr fontId="10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案件管理</vt:lpstr>
      <vt:lpstr>まとめ</vt:lpstr>
      <vt:lpstr>個人別</vt:lpstr>
      <vt:lpstr>ポイントサイト毎獲得マイル数</vt:lpstr>
      <vt:lpstr>カテゴリ毎獲得マイル数</vt:lpstr>
      <vt:lpstr>ポイントサイトカテゴリ毎獲得マイル数</vt:lpstr>
      <vt:lpstr>【設定】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2017-02-01T14:15:00Z</dcterms:created>
  <dcterms:modified xsi:type="dcterms:W3CDTF">2019-04-12T14:55:32Z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